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tabRatio="606" activeTab="0"/>
  </bookViews>
  <sheets>
    <sheet name="Assumptions" sheetId="1" r:id="rId1"/>
    <sheet name="LoanAmortization-NoPrepayment" sheetId="2" r:id="rId2"/>
    <sheet name="LoanAmortization-WithPrepayment" sheetId="3" r:id="rId3"/>
  </sheets>
  <definedNames/>
  <calcPr fullCalcOnLoad="1"/>
</workbook>
</file>

<file path=xl/comments1.xml><?xml version="1.0" encoding="utf-8"?>
<comments xmlns="http://schemas.openxmlformats.org/spreadsheetml/2006/main">
  <authors>
    <author>sradhey</author>
  </authors>
  <commentList>
    <comment ref="C17" authorId="0">
      <text>
        <r>
          <rPr>
            <sz val="9"/>
            <rFont val="Tahoma"/>
            <family val="2"/>
          </rPr>
          <t>Make this zero if you want to neglect the tax savings because of principal component of home loan.</t>
        </r>
      </text>
    </comment>
  </commentList>
</comments>
</file>

<file path=xl/sharedStrings.xml><?xml version="1.0" encoding="utf-8"?>
<sst xmlns="http://schemas.openxmlformats.org/spreadsheetml/2006/main" count="72" uniqueCount="43">
  <si>
    <t>Year</t>
  </si>
  <si>
    <t>Home Loan Rate of Interest</t>
  </si>
  <si>
    <t>Total Principal</t>
  </si>
  <si>
    <t>Total Interest</t>
  </si>
  <si>
    <t>Total Interest Paid</t>
  </si>
  <si>
    <t>Payment
Amount</t>
  </si>
  <si>
    <t>Interest</t>
  </si>
  <si>
    <t>Cumulative Interest</t>
  </si>
  <si>
    <t>Principal</t>
  </si>
  <si>
    <t>Principal Paid</t>
  </si>
  <si>
    <t>Balance</t>
  </si>
  <si>
    <t>Home Loan amount</t>
  </si>
  <si>
    <t>Assumptions</t>
  </si>
  <si>
    <t>Principal that can be saved in tax</t>
  </si>
  <si>
    <t>Interest that can be saved in tax</t>
  </si>
  <si>
    <t>Tax Saved per annum</t>
  </si>
  <si>
    <t>Total amount of principal for tax deduction</t>
  </si>
  <si>
    <t>Total amount of interest for tax deduction</t>
  </si>
  <si>
    <t>Tax Figures</t>
  </si>
  <si>
    <t>No of months</t>
  </si>
  <si>
    <t>Interest Rate/12</t>
  </si>
  <si>
    <t>Loan Amount</t>
  </si>
  <si>
    <t>Loan Figures</t>
  </si>
  <si>
    <t xml:space="preserve">Months </t>
  </si>
  <si>
    <t>Total that can be saved in tax</t>
  </si>
  <si>
    <t>Tenure in months of home loan [max 30 yrs]</t>
  </si>
  <si>
    <t>TheWealthWisher Financial Planners</t>
  </si>
  <si>
    <t>Email : ask@thewealthwisher.com</t>
  </si>
  <si>
    <t>Phone: 91-97303 50282 / 91-20-3241 9647</t>
  </si>
  <si>
    <t>Future value of surplus</t>
  </si>
  <si>
    <t>Surplus</t>
  </si>
  <si>
    <t>Surplus funds available now for prepayment</t>
  </si>
  <si>
    <t>Assumed rate of return</t>
  </si>
  <si>
    <t>Growth of surplus fund</t>
  </si>
  <si>
    <t>Your tax bracket</t>
  </si>
  <si>
    <t>Total tax saved over loan tenure</t>
  </si>
  <si>
    <t>Fill in cells in blue background.</t>
  </si>
  <si>
    <t>Loss of tax savings if prepayed</t>
  </si>
  <si>
    <t>EMI</t>
  </si>
  <si>
    <t>Tax savings - principal component</t>
  </si>
  <si>
    <t>Tax savings - interest component</t>
  </si>
  <si>
    <t>Interest outgo saved if prepayed</t>
  </si>
  <si>
    <t>Total Savings</t>
  </si>
</sst>
</file>

<file path=xl/styles.xml><?xml version="1.0" encoding="utf-8"?>
<styleSheet xmlns="http://schemas.openxmlformats.org/spreadsheetml/2006/main">
  <numFmts count="15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\ #,##0_);_(&quot;$&quot;\ \(#,##0\);_(&quot;$&quot;\ &quot;-&quot;??_);_(@_)"/>
  </numFmts>
  <fonts count="19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Arial"/>
      <family val="0"/>
    </font>
    <font>
      <sz val="1"/>
      <name val="Calibri"/>
      <family val="2"/>
    </font>
    <font>
      <b/>
      <sz val="1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sz val="10"/>
      <color indexed="8"/>
      <name val="Calibri"/>
      <family val="2"/>
    </font>
    <font>
      <sz val="9.9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9"/>
      <name val="Calibri"/>
      <family val="2"/>
    </font>
    <font>
      <b/>
      <sz val="18"/>
      <color indexed="8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9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>
        <color indexed="63"/>
      </top>
      <bottom style="dashed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>
        <color indexed="17"/>
      </left>
      <right style="dashed">
        <color indexed="17"/>
      </right>
      <top style="dashed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20" applyFont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3" fontId="2" fillId="0" borderId="1" xfId="1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vertical="center"/>
      <protection/>
    </xf>
    <xf numFmtId="10" fontId="2" fillId="0" borderId="1" xfId="2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2" fillId="0" borderId="2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2" xfId="0" applyFont="1" applyFill="1" applyBorder="1" applyAlignment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  <protection/>
    </xf>
    <xf numFmtId="3" fontId="13" fillId="2" borderId="1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3" fontId="2" fillId="3" borderId="2" xfId="0" applyNumberFormat="1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vertical="center"/>
      <protection/>
    </xf>
    <xf numFmtId="3" fontId="2" fillId="4" borderId="2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3" fontId="2" fillId="0" borderId="4" xfId="17" applyNumberFormat="1" applyFont="1" applyFill="1" applyBorder="1" applyAlignment="1" applyProtection="1" quotePrefix="1">
      <alignment horizontal="center" vertical="center"/>
      <protection/>
    </xf>
    <xf numFmtId="3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38" fontId="2" fillId="0" borderId="1" xfId="0" applyNumberFormat="1" applyFont="1" applyBorder="1" applyAlignment="1" applyProtection="1">
      <alignment horizontal="center" vertical="center"/>
      <protection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 applyProtection="1">
      <alignment vertical="center"/>
      <protection/>
    </xf>
    <xf numFmtId="3" fontId="2" fillId="5" borderId="6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9" fontId="2" fillId="5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3" fontId="2" fillId="0" borderId="9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 quotePrefix="1">
      <alignment horizontal="center" vertical="center"/>
    </xf>
    <xf numFmtId="3" fontId="2" fillId="0" borderId="0" xfId="0" applyNumberFormat="1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Assumptions!#REF!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Assumptions!#REF!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Assumptions!#REF!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Assumptions!#REF!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Assumptions!#REF!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Assumptions!#REF!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191727"/>
        <c:axId val="48290088"/>
      </c:lineChart>
      <c:cat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Monthly Outflow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91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4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343400" y="2771775"/>
        <a:ext cx="0" cy="65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1</xdr:row>
      <xdr:rowOff>9525</xdr:rowOff>
    </xdr:from>
    <xdr:to>
      <xdr:col>2</xdr:col>
      <xdr:colOff>1019175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714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</xdr:row>
      <xdr:rowOff>95250</xdr:rowOff>
    </xdr:from>
    <xdr:to>
      <xdr:col>8</xdr:col>
      <xdr:colOff>504825</xdr:colOff>
      <xdr:row>9</xdr:row>
      <xdr:rowOff>133350</xdr:rowOff>
    </xdr:to>
    <xdr:grpSp>
      <xdr:nvGrpSpPr>
        <xdr:cNvPr id="3" name="Group 9"/>
        <xdr:cNvGrpSpPr>
          <a:grpSpLocks/>
        </xdr:cNvGrpSpPr>
      </xdr:nvGrpSpPr>
      <xdr:grpSpPr>
        <a:xfrm>
          <a:off x="657225" y="1066800"/>
          <a:ext cx="7124700" cy="523875"/>
          <a:chOff x="6441" y="-201"/>
          <a:chExt cx="4613" cy="4081"/>
        </a:xfrm>
        <a:solidFill>
          <a:srgbClr val="FFFFFF"/>
        </a:solidFill>
      </xdr:grpSpPr>
      <xdr:sp>
        <xdr:nvSpPr>
          <xdr:cNvPr id="4" name="AutoShape 10"/>
          <xdr:cNvSpPr>
            <a:spLocks/>
          </xdr:cNvSpPr>
        </xdr:nvSpPr>
        <xdr:spPr>
          <a:xfrm>
            <a:off x="6446" y="-197"/>
            <a:ext cx="4600" cy="4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Should you prepay your home loan if you have a surplus ?</a:t>
            </a:r>
          </a:p>
        </xdr:txBody>
      </xdr:sp>
      <xdr:sp>
        <xdr:nvSpPr>
          <xdr:cNvPr id="5" name="AutoShape 11"/>
          <xdr:cNvSpPr>
            <a:spLocks/>
          </xdr:cNvSpPr>
        </xdr:nvSpPr>
        <xdr:spPr>
          <a:xfrm>
            <a:off x="6448" y="-194"/>
            <a:ext cx="4577" cy="4067"/>
          </a:xfrm>
          <a:custGeom>
            <a:pathLst>
              <a:path h="4067" w="4577">
                <a:moveTo>
                  <a:pt x="177" y="0"/>
                </a:moveTo>
                <a:lnTo>
                  <a:pt x="154" y="1"/>
                </a:lnTo>
                <a:lnTo>
                  <a:pt x="132" y="5"/>
                </a:lnTo>
                <a:lnTo>
                  <a:pt x="111" y="13"/>
                </a:lnTo>
                <a:lnTo>
                  <a:pt x="91" y="22"/>
                </a:lnTo>
                <a:lnTo>
                  <a:pt x="72" y="34"/>
                </a:lnTo>
                <a:lnTo>
                  <a:pt x="56" y="48"/>
                </a:lnTo>
                <a:lnTo>
                  <a:pt x="41" y="64"/>
                </a:lnTo>
                <a:lnTo>
                  <a:pt x="28" y="81"/>
                </a:lnTo>
                <a:lnTo>
                  <a:pt x="17" y="100"/>
                </a:lnTo>
                <a:lnTo>
                  <a:pt x="9" y="121"/>
                </a:lnTo>
                <a:lnTo>
                  <a:pt x="3" y="142"/>
                </a:lnTo>
                <a:lnTo>
                  <a:pt x="0" y="164"/>
                </a:lnTo>
                <a:lnTo>
                  <a:pt x="0" y="177"/>
                </a:lnTo>
                <a:lnTo>
                  <a:pt x="0" y="3890"/>
                </a:lnTo>
                <a:lnTo>
                  <a:pt x="1" y="3913"/>
                </a:lnTo>
                <a:lnTo>
                  <a:pt x="5" y="3935"/>
                </a:lnTo>
                <a:lnTo>
                  <a:pt x="12" y="3956"/>
                </a:lnTo>
                <a:lnTo>
                  <a:pt x="22" y="3976"/>
                </a:lnTo>
                <a:lnTo>
                  <a:pt x="33" y="3995"/>
                </a:lnTo>
                <a:lnTo>
                  <a:pt x="47" y="4011"/>
                </a:lnTo>
                <a:lnTo>
                  <a:pt x="63" y="4026"/>
                </a:lnTo>
                <a:lnTo>
                  <a:pt x="80" y="4039"/>
                </a:lnTo>
                <a:lnTo>
                  <a:pt x="99" y="4050"/>
                </a:lnTo>
                <a:lnTo>
                  <a:pt x="120" y="4058"/>
                </a:lnTo>
                <a:lnTo>
                  <a:pt x="141" y="4064"/>
                </a:lnTo>
                <a:lnTo>
                  <a:pt x="164" y="4067"/>
                </a:lnTo>
                <a:lnTo>
                  <a:pt x="177" y="4067"/>
                </a:lnTo>
                <a:lnTo>
                  <a:pt x="4399" y="4067"/>
                </a:lnTo>
                <a:lnTo>
                  <a:pt x="4422" y="4066"/>
                </a:lnTo>
                <a:lnTo>
                  <a:pt x="4444" y="4062"/>
                </a:lnTo>
                <a:lnTo>
                  <a:pt x="4465" y="4055"/>
                </a:lnTo>
                <a:lnTo>
                  <a:pt x="4485" y="4045"/>
                </a:lnTo>
                <a:lnTo>
                  <a:pt x="4503" y="4034"/>
                </a:lnTo>
                <a:lnTo>
                  <a:pt x="4520" y="4020"/>
                </a:lnTo>
                <a:lnTo>
                  <a:pt x="4535" y="4004"/>
                </a:lnTo>
                <a:lnTo>
                  <a:pt x="4548" y="3987"/>
                </a:lnTo>
                <a:lnTo>
                  <a:pt x="4559" y="3968"/>
                </a:lnTo>
                <a:lnTo>
                  <a:pt x="4567" y="3947"/>
                </a:lnTo>
                <a:lnTo>
                  <a:pt x="4573" y="3926"/>
                </a:lnTo>
                <a:lnTo>
                  <a:pt x="4576" y="3903"/>
                </a:lnTo>
                <a:lnTo>
                  <a:pt x="4576" y="3890"/>
                </a:lnTo>
                <a:lnTo>
                  <a:pt x="4576" y="177"/>
                </a:lnTo>
                <a:lnTo>
                  <a:pt x="4575" y="154"/>
                </a:lnTo>
                <a:lnTo>
                  <a:pt x="4571" y="133"/>
                </a:lnTo>
                <a:lnTo>
                  <a:pt x="4564" y="112"/>
                </a:lnTo>
                <a:lnTo>
                  <a:pt x="4554" y="92"/>
                </a:lnTo>
                <a:lnTo>
                  <a:pt x="4542" y="74"/>
                </a:lnTo>
                <a:lnTo>
                  <a:pt x="4529" y="57"/>
                </a:lnTo>
                <a:lnTo>
                  <a:pt x="4513" y="42"/>
                </a:lnTo>
                <a:lnTo>
                  <a:pt x="4495" y="29"/>
                </a:lnTo>
                <a:lnTo>
                  <a:pt x="4476" y="18"/>
                </a:lnTo>
                <a:lnTo>
                  <a:pt x="4456" y="9"/>
                </a:lnTo>
                <a:lnTo>
                  <a:pt x="4434" y="3"/>
                </a:lnTo>
                <a:lnTo>
                  <a:pt x="4412" y="0"/>
                </a:lnTo>
                <a:lnTo>
                  <a:pt x="4399" y="0"/>
                </a:lnTo>
                <a:lnTo>
                  <a:pt x="177" y="0"/>
                </a:lnTo>
                <a:close/>
              </a:path>
            </a:pathLst>
          </a:custGeom>
          <a:noFill/>
          <a:ln w="21717" cmpd="sng">
            <a:solidFill>
              <a:srgbClr val="F9911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18</xdr:row>
      <xdr:rowOff>57150</xdr:rowOff>
    </xdr:from>
    <xdr:to>
      <xdr:col>7</xdr:col>
      <xdr:colOff>828675</xdr:colOff>
      <xdr:row>22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381000" y="3086100"/>
          <a:ext cx="5172075" cy="619125"/>
          <a:chOff x="6441" y="-201"/>
          <a:chExt cx="4613" cy="408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446" y="-197"/>
            <a:ext cx="4600" cy="4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Monthly Interest and Principal Calculation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6448" y="-194"/>
            <a:ext cx="4577" cy="4067"/>
          </a:xfrm>
          <a:custGeom>
            <a:pathLst>
              <a:path h="4067" w="4577">
                <a:moveTo>
                  <a:pt x="177" y="0"/>
                </a:moveTo>
                <a:lnTo>
                  <a:pt x="154" y="1"/>
                </a:lnTo>
                <a:lnTo>
                  <a:pt x="132" y="5"/>
                </a:lnTo>
                <a:lnTo>
                  <a:pt x="111" y="13"/>
                </a:lnTo>
                <a:lnTo>
                  <a:pt x="91" y="22"/>
                </a:lnTo>
                <a:lnTo>
                  <a:pt x="72" y="34"/>
                </a:lnTo>
                <a:lnTo>
                  <a:pt x="56" y="48"/>
                </a:lnTo>
                <a:lnTo>
                  <a:pt x="41" y="64"/>
                </a:lnTo>
                <a:lnTo>
                  <a:pt x="28" y="81"/>
                </a:lnTo>
                <a:lnTo>
                  <a:pt x="17" y="100"/>
                </a:lnTo>
                <a:lnTo>
                  <a:pt x="9" y="121"/>
                </a:lnTo>
                <a:lnTo>
                  <a:pt x="3" y="142"/>
                </a:lnTo>
                <a:lnTo>
                  <a:pt x="0" y="164"/>
                </a:lnTo>
                <a:lnTo>
                  <a:pt x="0" y="177"/>
                </a:lnTo>
                <a:lnTo>
                  <a:pt x="0" y="3890"/>
                </a:lnTo>
                <a:lnTo>
                  <a:pt x="1" y="3913"/>
                </a:lnTo>
                <a:lnTo>
                  <a:pt x="5" y="3935"/>
                </a:lnTo>
                <a:lnTo>
                  <a:pt x="12" y="3956"/>
                </a:lnTo>
                <a:lnTo>
                  <a:pt x="22" y="3976"/>
                </a:lnTo>
                <a:lnTo>
                  <a:pt x="33" y="3995"/>
                </a:lnTo>
                <a:lnTo>
                  <a:pt x="47" y="4011"/>
                </a:lnTo>
                <a:lnTo>
                  <a:pt x="63" y="4026"/>
                </a:lnTo>
                <a:lnTo>
                  <a:pt x="80" y="4039"/>
                </a:lnTo>
                <a:lnTo>
                  <a:pt x="99" y="4050"/>
                </a:lnTo>
                <a:lnTo>
                  <a:pt x="120" y="4058"/>
                </a:lnTo>
                <a:lnTo>
                  <a:pt x="141" y="4064"/>
                </a:lnTo>
                <a:lnTo>
                  <a:pt x="164" y="4067"/>
                </a:lnTo>
                <a:lnTo>
                  <a:pt x="177" y="4067"/>
                </a:lnTo>
                <a:lnTo>
                  <a:pt x="4399" y="4067"/>
                </a:lnTo>
                <a:lnTo>
                  <a:pt x="4422" y="4066"/>
                </a:lnTo>
                <a:lnTo>
                  <a:pt x="4444" y="4062"/>
                </a:lnTo>
                <a:lnTo>
                  <a:pt x="4465" y="4055"/>
                </a:lnTo>
                <a:lnTo>
                  <a:pt x="4485" y="4045"/>
                </a:lnTo>
                <a:lnTo>
                  <a:pt x="4503" y="4034"/>
                </a:lnTo>
                <a:lnTo>
                  <a:pt x="4520" y="4020"/>
                </a:lnTo>
                <a:lnTo>
                  <a:pt x="4535" y="4004"/>
                </a:lnTo>
                <a:lnTo>
                  <a:pt x="4548" y="3987"/>
                </a:lnTo>
                <a:lnTo>
                  <a:pt x="4559" y="3968"/>
                </a:lnTo>
                <a:lnTo>
                  <a:pt x="4567" y="3947"/>
                </a:lnTo>
                <a:lnTo>
                  <a:pt x="4573" y="3926"/>
                </a:lnTo>
                <a:lnTo>
                  <a:pt x="4576" y="3903"/>
                </a:lnTo>
                <a:lnTo>
                  <a:pt x="4576" y="3890"/>
                </a:lnTo>
                <a:lnTo>
                  <a:pt x="4576" y="177"/>
                </a:lnTo>
                <a:lnTo>
                  <a:pt x="4575" y="154"/>
                </a:lnTo>
                <a:lnTo>
                  <a:pt x="4571" y="133"/>
                </a:lnTo>
                <a:lnTo>
                  <a:pt x="4564" y="112"/>
                </a:lnTo>
                <a:lnTo>
                  <a:pt x="4554" y="92"/>
                </a:lnTo>
                <a:lnTo>
                  <a:pt x="4542" y="74"/>
                </a:lnTo>
                <a:lnTo>
                  <a:pt x="4529" y="57"/>
                </a:lnTo>
                <a:lnTo>
                  <a:pt x="4513" y="42"/>
                </a:lnTo>
                <a:lnTo>
                  <a:pt x="4495" y="29"/>
                </a:lnTo>
                <a:lnTo>
                  <a:pt x="4476" y="18"/>
                </a:lnTo>
                <a:lnTo>
                  <a:pt x="4456" y="9"/>
                </a:lnTo>
                <a:lnTo>
                  <a:pt x="4434" y="3"/>
                </a:lnTo>
                <a:lnTo>
                  <a:pt x="4412" y="0"/>
                </a:lnTo>
                <a:lnTo>
                  <a:pt x="4399" y="0"/>
                </a:lnTo>
                <a:lnTo>
                  <a:pt x="177" y="0"/>
                </a:lnTo>
                <a:close/>
              </a:path>
            </a:pathLst>
          </a:custGeom>
          <a:noFill/>
          <a:ln w="21717" cmpd="sng">
            <a:solidFill>
              <a:srgbClr val="F9911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85725</xdr:colOff>
      <xdr:row>18</xdr:row>
      <xdr:rowOff>28575</xdr:rowOff>
    </xdr:from>
    <xdr:to>
      <xdr:col>15</xdr:col>
      <xdr:colOff>657225</xdr:colOff>
      <xdr:row>22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6086475" y="3057525"/>
          <a:ext cx="5210175" cy="619125"/>
          <a:chOff x="6441" y="-201"/>
          <a:chExt cx="4613" cy="4081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46" y="-197"/>
            <a:ext cx="4600" cy="4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Yearly Tax Saved Calculation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6448" y="-194"/>
            <a:ext cx="4577" cy="4067"/>
          </a:xfrm>
          <a:custGeom>
            <a:pathLst>
              <a:path h="4067" w="4577">
                <a:moveTo>
                  <a:pt x="177" y="0"/>
                </a:moveTo>
                <a:lnTo>
                  <a:pt x="154" y="1"/>
                </a:lnTo>
                <a:lnTo>
                  <a:pt x="132" y="5"/>
                </a:lnTo>
                <a:lnTo>
                  <a:pt x="111" y="13"/>
                </a:lnTo>
                <a:lnTo>
                  <a:pt x="91" y="22"/>
                </a:lnTo>
                <a:lnTo>
                  <a:pt x="72" y="34"/>
                </a:lnTo>
                <a:lnTo>
                  <a:pt x="56" y="48"/>
                </a:lnTo>
                <a:lnTo>
                  <a:pt x="41" y="64"/>
                </a:lnTo>
                <a:lnTo>
                  <a:pt x="28" y="81"/>
                </a:lnTo>
                <a:lnTo>
                  <a:pt x="17" y="100"/>
                </a:lnTo>
                <a:lnTo>
                  <a:pt x="9" y="121"/>
                </a:lnTo>
                <a:lnTo>
                  <a:pt x="3" y="142"/>
                </a:lnTo>
                <a:lnTo>
                  <a:pt x="0" y="164"/>
                </a:lnTo>
                <a:lnTo>
                  <a:pt x="0" y="177"/>
                </a:lnTo>
                <a:lnTo>
                  <a:pt x="0" y="3890"/>
                </a:lnTo>
                <a:lnTo>
                  <a:pt x="1" y="3913"/>
                </a:lnTo>
                <a:lnTo>
                  <a:pt x="5" y="3935"/>
                </a:lnTo>
                <a:lnTo>
                  <a:pt x="12" y="3956"/>
                </a:lnTo>
                <a:lnTo>
                  <a:pt x="22" y="3976"/>
                </a:lnTo>
                <a:lnTo>
                  <a:pt x="33" y="3995"/>
                </a:lnTo>
                <a:lnTo>
                  <a:pt x="47" y="4011"/>
                </a:lnTo>
                <a:lnTo>
                  <a:pt x="63" y="4026"/>
                </a:lnTo>
                <a:lnTo>
                  <a:pt x="80" y="4039"/>
                </a:lnTo>
                <a:lnTo>
                  <a:pt x="99" y="4050"/>
                </a:lnTo>
                <a:lnTo>
                  <a:pt x="120" y="4058"/>
                </a:lnTo>
                <a:lnTo>
                  <a:pt x="141" y="4064"/>
                </a:lnTo>
                <a:lnTo>
                  <a:pt x="164" y="4067"/>
                </a:lnTo>
                <a:lnTo>
                  <a:pt x="177" y="4067"/>
                </a:lnTo>
                <a:lnTo>
                  <a:pt x="4399" y="4067"/>
                </a:lnTo>
                <a:lnTo>
                  <a:pt x="4422" y="4066"/>
                </a:lnTo>
                <a:lnTo>
                  <a:pt x="4444" y="4062"/>
                </a:lnTo>
                <a:lnTo>
                  <a:pt x="4465" y="4055"/>
                </a:lnTo>
                <a:lnTo>
                  <a:pt x="4485" y="4045"/>
                </a:lnTo>
                <a:lnTo>
                  <a:pt x="4503" y="4034"/>
                </a:lnTo>
                <a:lnTo>
                  <a:pt x="4520" y="4020"/>
                </a:lnTo>
                <a:lnTo>
                  <a:pt x="4535" y="4004"/>
                </a:lnTo>
                <a:lnTo>
                  <a:pt x="4548" y="3987"/>
                </a:lnTo>
                <a:lnTo>
                  <a:pt x="4559" y="3968"/>
                </a:lnTo>
                <a:lnTo>
                  <a:pt x="4567" y="3947"/>
                </a:lnTo>
                <a:lnTo>
                  <a:pt x="4573" y="3926"/>
                </a:lnTo>
                <a:lnTo>
                  <a:pt x="4576" y="3903"/>
                </a:lnTo>
                <a:lnTo>
                  <a:pt x="4576" y="3890"/>
                </a:lnTo>
                <a:lnTo>
                  <a:pt x="4576" y="177"/>
                </a:lnTo>
                <a:lnTo>
                  <a:pt x="4575" y="154"/>
                </a:lnTo>
                <a:lnTo>
                  <a:pt x="4571" y="133"/>
                </a:lnTo>
                <a:lnTo>
                  <a:pt x="4564" y="112"/>
                </a:lnTo>
                <a:lnTo>
                  <a:pt x="4554" y="92"/>
                </a:lnTo>
                <a:lnTo>
                  <a:pt x="4542" y="74"/>
                </a:lnTo>
                <a:lnTo>
                  <a:pt x="4529" y="57"/>
                </a:lnTo>
                <a:lnTo>
                  <a:pt x="4513" y="42"/>
                </a:lnTo>
                <a:lnTo>
                  <a:pt x="4495" y="29"/>
                </a:lnTo>
                <a:lnTo>
                  <a:pt x="4476" y="18"/>
                </a:lnTo>
                <a:lnTo>
                  <a:pt x="4456" y="9"/>
                </a:lnTo>
                <a:lnTo>
                  <a:pt x="4434" y="3"/>
                </a:lnTo>
                <a:lnTo>
                  <a:pt x="4412" y="0"/>
                </a:lnTo>
                <a:lnTo>
                  <a:pt x="4399" y="0"/>
                </a:lnTo>
                <a:lnTo>
                  <a:pt x="177" y="0"/>
                </a:lnTo>
                <a:close/>
              </a:path>
            </a:pathLst>
          </a:custGeom>
          <a:noFill/>
          <a:ln w="21717" cmpd="sng">
            <a:solidFill>
              <a:srgbClr val="F9911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190500</xdr:colOff>
      <xdr:row>1</xdr:row>
      <xdr:rowOff>38100</xdr:rowOff>
    </xdr:from>
    <xdr:to>
      <xdr:col>3</xdr:col>
      <xdr:colOff>476250</xdr:colOff>
      <xdr:row>5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0025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723900</xdr:colOff>
      <xdr:row>15</xdr:row>
      <xdr:rowOff>104775</xdr:rowOff>
    </xdr:from>
    <xdr:to>
      <xdr:col>17</xdr:col>
      <xdr:colOff>304800</xdr:colOff>
      <xdr:row>22</xdr:row>
      <xdr:rowOff>66675</xdr:rowOff>
    </xdr:to>
    <xdr:sp>
      <xdr:nvSpPr>
        <xdr:cNvPr id="8" name="Line 8"/>
        <xdr:cNvSpPr>
          <a:spLocks/>
        </xdr:cNvSpPr>
      </xdr:nvSpPr>
      <xdr:spPr>
        <a:xfrm>
          <a:off x="9810750" y="2609850"/>
          <a:ext cx="2552700" cy="11334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85725</xdr:rowOff>
    </xdr:from>
    <xdr:to>
      <xdr:col>11</xdr:col>
      <xdr:colOff>685800</xdr:colOff>
      <xdr:row>9</xdr:row>
      <xdr:rowOff>123825</xdr:rowOff>
    </xdr:to>
    <xdr:grpSp>
      <xdr:nvGrpSpPr>
        <xdr:cNvPr id="9" name="Group 9"/>
        <xdr:cNvGrpSpPr>
          <a:grpSpLocks/>
        </xdr:cNvGrpSpPr>
      </xdr:nvGrpSpPr>
      <xdr:grpSpPr>
        <a:xfrm>
          <a:off x="428625" y="1057275"/>
          <a:ext cx="7505700" cy="523875"/>
          <a:chOff x="6441" y="-201"/>
          <a:chExt cx="4613" cy="4081"/>
        </a:xfrm>
        <a:solidFill>
          <a:srgbClr val="FFFFFF"/>
        </a:solidFill>
      </xdr:grpSpPr>
      <xdr:sp>
        <xdr:nvSpPr>
          <xdr:cNvPr id="10" name="AutoShape 10"/>
          <xdr:cNvSpPr>
            <a:spLocks/>
          </xdr:cNvSpPr>
        </xdr:nvSpPr>
        <xdr:spPr>
          <a:xfrm>
            <a:off x="6446" y="-197"/>
            <a:ext cx="4600" cy="4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Scenario - You do not prepay but let the surplus grow.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6448" y="-194"/>
            <a:ext cx="4577" cy="4067"/>
          </a:xfrm>
          <a:custGeom>
            <a:pathLst>
              <a:path h="4067" w="4577">
                <a:moveTo>
                  <a:pt x="177" y="0"/>
                </a:moveTo>
                <a:lnTo>
                  <a:pt x="154" y="1"/>
                </a:lnTo>
                <a:lnTo>
                  <a:pt x="132" y="5"/>
                </a:lnTo>
                <a:lnTo>
                  <a:pt x="111" y="13"/>
                </a:lnTo>
                <a:lnTo>
                  <a:pt x="91" y="22"/>
                </a:lnTo>
                <a:lnTo>
                  <a:pt x="72" y="34"/>
                </a:lnTo>
                <a:lnTo>
                  <a:pt x="56" y="48"/>
                </a:lnTo>
                <a:lnTo>
                  <a:pt x="41" y="64"/>
                </a:lnTo>
                <a:lnTo>
                  <a:pt x="28" y="81"/>
                </a:lnTo>
                <a:lnTo>
                  <a:pt x="17" y="100"/>
                </a:lnTo>
                <a:lnTo>
                  <a:pt x="9" y="121"/>
                </a:lnTo>
                <a:lnTo>
                  <a:pt x="3" y="142"/>
                </a:lnTo>
                <a:lnTo>
                  <a:pt x="0" y="164"/>
                </a:lnTo>
                <a:lnTo>
                  <a:pt x="0" y="177"/>
                </a:lnTo>
                <a:lnTo>
                  <a:pt x="0" y="3890"/>
                </a:lnTo>
                <a:lnTo>
                  <a:pt x="1" y="3913"/>
                </a:lnTo>
                <a:lnTo>
                  <a:pt x="5" y="3935"/>
                </a:lnTo>
                <a:lnTo>
                  <a:pt x="12" y="3956"/>
                </a:lnTo>
                <a:lnTo>
                  <a:pt x="22" y="3976"/>
                </a:lnTo>
                <a:lnTo>
                  <a:pt x="33" y="3995"/>
                </a:lnTo>
                <a:lnTo>
                  <a:pt x="47" y="4011"/>
                </a:lnTo>
                <a:lnTo>
                  <a:pt x="63" y="4026"/>
                </a:lnTo>
                <a:lnTo>
                  <a:pt x="80" y="4039"/>
                </a:lnTo>
                <a:lnTo>
                  <a:pt x="99" y="4050"/>
                </a:lnTo>
                <a:lnTo>
                  <a:pt x="120" y="4058"/>
                </a:lnTo>
                <a:lnTo>
                  <a:pt x="141" y="4064"/>
                </a:lnTo>
                <a:lnTo>
                  <a:pt x="164" y="4067"/>
                </a:lnTo>
                <a:lnTo>
                  <a:pt x="177" y="4067"/>
                </a:lnTo>
                <a:lnTo>
                  <a:pt x="4399" y="4067"/>
                </a:lnTo>
                <a:lnTo>
                  <a:pt x="4422" y="4066"/>
                </a:lnTo>
                <a:lnTo>
                  <a:pt x="4444" y="4062"/>
                </a:lnTo>
                <a:lnTo>
                  <a:pt x="4465" y="4055"/>
                </a:lnTo>
                <a:lnTo>
                  <a:pt x="4485" y="4045"/>
                </a:lnTo>
                <a:lnTo>
                  <a:pt x="4503" y="4034"/>
                </a:lnTo>
                <a:lnTo>
                  <a:pt x="4520" y="4020"/>
                </a:lnTo>
                <a:lnTo>
                  <a:pt x="4535" y="4004"/>
                </a:lnTo>
                <a:lnTo>
                  <a:pt x="4548" y="3987"/>
                </a:lnTo>
                <a:lnTo>
                  <a:pt x="4559" y="3968"/>
                </a:lnTo>
                <a:lnTo>
                  <a:pt x="4567" y="3947"/>
                </a:lnTo>
                <a:lnTo>
                  <a:pt x="4573" y="3926"/>
                </a:lnTo>
                <a:lnTo>
                  <a:pt x="4576" y="3903"/>
                </a:lnTo>
                <a:lnTo>
                  <a:pt x="4576" y="3890"/>
                </a:lnTo>
                <a:lnTo>
                  <a:pt x="4576" y="177"/>
                </a:lnTo>
                <a:lnTo>
                  <a:pt x="4575" y="154"/>
                </a:lnTo>
                <a:lnTo>
                  <a:pt x="4571" y="133"/>
                </a:lnTo>
                <a:lnTo>
                  <a:pt x="4564" y="112"/>
                </a:lnTo>
                <a:lnTo>
                  <a:pt x="4554" y="92"/>
                </a:lnTo>
                <a:lnTo>
                  <a:pt x="4542" y="74"/>
                </a:lnTo>
                <a:lnTo>
                  <a:pt x="4529" y="57"/>
                </a:lnTo>
                <a:lnTo>
                  <a:pt x="4513" y="42"/>
                </a:lnTo>
                <a:lnTo>
                  <a:pt x="4495" y="29"/>
                </a:lnTo>
                <a:lnTo>
                  <a:pt x="4476" y="18"/>
                </a:lnTo>
                <a:lnTo>
                  <a:pt x="4456" y="9"/>
                </a:lnTo>
                <a:lnTo>
                  <a:pt x="4434" y="3"/>
                </a:lnTo>
                <a:lnTo>
                  <a:pt x="4412" y="0"/>
                </a:lnTo>
                <a:lnTo>
                  <a:pt x="4399" y="0"/>
                </a:lnTo>
                <a:lnTo>
                  <a:pt x="177" y="0"/>
                </a:lnTo>
                <a:close/>
              </a:path>
            </a:pathLst>
          </a:custGeom>
          <a:noFill/>
          <a:ln w="21717" cmpd="sng">
            <a:solidFill>
              <a:srgbClr val="F9911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19</xdr:row>
      <xdr:rowOff>57150</xdr:rowOff>
    </xdr:from>
    <xdr:to>
      <xdr:col>7</xdr:col>
      <xdr:colOff>838200</xdr:colOff>
      <xdr:row>23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390525" y="3248025"/>
          <a:ext cx="5172075" cy="619125"/>
          <a:chOff x="6441" y="-201"/>
          <a:chExt cx="4613" cy="4081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6446" y="-197"/>
            <a:ext cx="4600" cy="4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Monthly Interest and Principal Calculation</a:t>
            </a:r>
          </a:p>
        </xdr:txBody>
      </xdr:sp>
      <xdr:sp>
        <xdr:nvSpPr>
          <xdr:cNvPr id="3" name="AutoShape 6"/>
          <xdr:cNvSpPr>
            <a:spLocks/>
          </xdr:cNvSpPr>
        </xdr:nvSpPr>
        <xdr:spPr>
          <a:xfrm>
            <a:off x="6448" y="-194"/>
            <a:ext cx="4577" cy="4067"/>
          </a:xfrm>
          <a:custGeom>
            <a:pathLst>
              <a:path h="4067" w="4577">
                <a:moveTo>
                  <a:pt x="177" y="0"/>
                </a:moveTo>
                <a:lnTo>
                  <a:pt x="154" y="1"/>
                </a:lnTo>
                <a:lnTo>
                  <a:pt x="132" y="5"/>
                </a:lnTo>
                <a:lnTo>
                  <a:pt x="111" y="13"/>
                </a:lnTo>
                <a:lnTo>
                  <a:pt x="91" y="22"/>
                </a:lnTo>
                <a:lnTo>
                  <a:pt x="72" y="34"/>
                </a:lnTo>
                <a:lnTo>
                  <a:pt x="56" y="48"/>
                </a:lnTo>
                <a:lnTo>
                  <a:pt x="41" y="64"/>
                </a:lnTo>
                <a:lnTo>
                  <a:pt x="28" y="81"/>
                </a:lnTo>
                <a:lnTo>
                  <a:pt x="17" y="100"/>
                </a:lnTo>
                <a:lnTo>
                  <a:pt x="9" y="121"/>
                </a:lnTo>
                <a:lnTo>
                  <a:pt x="3" y="142"/>
                </a:lnTo>
                <a:lnTo>
                  <a:pt x="0" y="164"/>
                </a:lnTo>
                <a:lnTo>
                  <a:pt x="0" y="177"/>
                </a:lnTo>
                <a:lnTo>
                  <a:pt x="0" y="3890"/>
                </a:lnTo>
                <a:lnTo>
                  <a:pt x="1" y="3913"/>
                </a:lnTo>
                <a:lnTo>
                  <a:pt x="5" y="3935"/>
                </a:lnTo>
                <a:lnTo>
                  <a:pt x="12" y="3956"/>
                </a:lnTo>
                <a:lnTo>
                  <a:pt x="22" y="3976"/>
                </a:lnTo>
                <a:lnTo>
                  <a:pt x="33" y="3995"/>
                </a:lnTo>
                <a:lnTo>
                  <a:pt x="47" y="4011"/>
                </a:lnTo>
                <a:lnTo>
                  <a:pt x="63" y="4026"/>
                </a:lnTo>
                <a:lnTo>
                  <a:pt x="80" y="4039"/>
                </a:lnTo>
                <a:lnTo>
                  <a:pt x="99" y="4050"/>
                </a:lnTo>
                <a:lnTo>
                  <a:pt x="120" y="4058"/>
                </a:lnTo>
                <a:lnTo>
                  <a:pt x="141" y="4064"/>
                </a:lnTo>
                <a:lnTo>
                  <a:pt x="164" y="4067"/>
                </a:lnTo>
                <a:lnTo>
                  <a:pt x="177" y="4067"/>
                </a:lnTo>
                <a:lnTo>
                  <a:pt x="4399" y="4067"/>
                </a:lnTo>
                <a:lnTo>
                  <a:pt x="4422" y="4066"/>
                </a:lnTo>
                <a:lnTo>
                  <a:pt x="4444" y="4062"/>
                </a:lnTo>
                <a:lnTo>
                  <a:pt x="4465" y="4055"/>
                </a:lnTo>
                <a:lnTo>
                  <a:pt x="4485" y="4045"/>
                </a:lnTo>
                <a:lnTo>
                  <a:pt x="4503" y="4034"/>
                </a:lnTo>
                <a:lnTo>
                  <a:pt x="4520" y="4020"/>
                </a:lnTo>
                <a:lnTo>
                  <a:pt x="4535" y="4004"/>
                </a:lnTo>
                <a:lnTo>
                  <a:pt x="4548" y="3987"/>
                </a:lnTo>
                <a:lnTo>
                  <a:pt x="4559" y="3968"/>
                </a:lnTo>
                <a:lnTo>
                  <a:pt x="4567" y="3947"/>
                </a:lnTo>
                <a:lnTo>
                  <a:pt x="4573" y="3926"/>
                </a:lnTo>
                <a:lnTo>
                  <a:pt x="4576" y="3903"/>
                </a:lnTo>
                <a:lnTo>
                  <a:pt x="4576" y="3890"/>
                </a:lnTo>
                <a:lnTo>
                  <a:pt x="4576" y="177"/>
                </a:lnTo>
                <a:lnTo>
                  <a:pt x="4575" y="154"/>
                </a:lnTo>
                <a:lnTo>
                  <a:pt x="4571" y="133"/>
                </a:lnTo>
                <a:lnTo>
                  <a:pt x="4564" y="112"/>
                </a:lnTo>
                <a:lnTo>
                  <a:pt x="4554" y="92"/>
                </a:lnTo>
                <a:lnTo>
                  <a:pt x="4542" y="74"/>
                </a:lnTo>
                <a:lnTo>
                  <a:pt x="4529" y="57"/>
                </a:lnTo>
                <a:lnTo>
                  <a:pt x="4513" y="42"/>
                </a:lnTo>
                <a:lnTo>
                  <a:pt x="4495" y="29"/>
                </a:lnTo>
                <a:lnTo>
                  <a:pt x="4476" y="18"/>
                </a:lnTo>
                <a:lnTo>
                  <a:pt x="4456" y="9"/>
                </a:lnTo>
                <a:lnTo>
                  <a:pt x="4434" y="3"/>
                </a:lnTo>
                <a:lnTo>
                  <a:pt x="4412" y="0"/>
                </a:lnTo>
                <a:lnTo>
                  <a:pt x="4399" y="0"/>
                </a:lnTo>
                <a:lnTo>
                  <a:pt x="177" y="0"/>
                </a:lnTo>
                <a:close/>
              </a:path>
            </a:pathLst>
          </a:custGeom>
          <a:noFill/>
          <a:ln w="21717" cmpd="sng">
            <a:solidFill>
              <a:srgbClr val="F9911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85725</xdr:colOff>
      <xdr:row>19</xdr:row>
      <xdr:rowOff>28575</xdr:rowOff>
    </xdr:from>
    <xdr:to>
      <xdr:col>15</xdr:col>
      <xdr:colOff>657225</xdr:colOff>
      <xdr:row>23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6086475" y="3219450"/>
          <a:ext cx="5172075" cy="619125"/>
          <a:chOff x="6441" y="-201"/>
          <a:chExt cx="4613" cy="4081"/>
        </a:xfrm>
        <a:solidFill>
          <a:srgbClr val="FFFFFF"/>
        </a:solidFill>
      </xdr:grpSpPr>
      <xdr:sp>
        <xdr:nvSpPr>
          <xdr:cNvPr id="5" name="AutoShape 11"/>
          <xdr:cNvSpPr>
            <a:spLocks/>
          </xdr:cNvSpPr>
        </xdr:nvSpPr>
        <xdr:spPr>
          <a:xfrm>
            <a:off x="6446" y="-197"/>
            <a:ext cx="4600" cy="4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Yearly Tax Saved Calculation</a:t>
            </a:r>
          </a:p>
        </xdr:txBody>
      </xdr:sp>
      <xdr:sp>
        <xdr:nvSpPr>
          <xdr:cNvPr id="6" name="AutoShape 12"/>
          <xdr:cNvSpPr>
            <a:spLocks/>
          </xdr:cNvSpPr>
        </xdr:nvSpPr>
        <xdr:spPr>
          <a:xfrm>
            <a:off x="6448" y="-194"/>
            <a:ext cx="4577" cy="4067"/>
          </a:xfrm>
          <a:custGeom>
            <a:pathLst>
              <a:path h="4067" w="4577">
                <a:moveTo>
                  <a:pt x="177" y="0"/>
                </a:moveTo>
                <a:lnTo>
                  <a:pt x="154" y="1"/>
                </a:lnTo>
                <a:lnTo>
                  <a:pt x="132" y="5"/>
                </a:lnTo>
                <a:lnTo>
                  <a:pt x="111" y="13"/>
                </a:lnTo>
                <a:lnTo>
                  <a:pt x="91" y="22"/>
                </a:lnTo>
                <a:lnTo>
                  <a:pt x="72" y="34"/>
                </a:lnTo>
                <a:lnTo>
                  <a:pt x="56" y="48"/>
                </a:lnTo>
                <a:lnTo>
                  <a:pt x="41" y="64"/>
                </a:lnTo>
                <a:lnTo>
                  <a:pt x="28" y="81"/>
                </a:lnTo>
                <a:lnTo>
                  <a:pt x="17" y="100"/>
                </a:lnTo>
                <a:lnTo>
                  <a:pt x="9" y="121"/>
                </a:lnTo>
                <a:lnTo>
                  <a:pt x="3" y="142"/>
                </a:lnTo>
                <a:lnTo>
                  <a:pt x="0" y="164"/>
                </a:lnTo>
                <a:lnTo>
                  <a:pt x="0" y="177"/>
                </a:lnTo>
                <a:lnTo>
                  <a:pt x="0" y="3890"/>
                </a:lnTo>
                <a:lnTo>
                  <a:pt x="1" y="3913"/>
                </a:lnTo>
                <a:lnTo>
                  <a:pt x="5" y="3935"/>
                </a:lnTo>
                <a:lnTo>
                  <a:pt x="12" y="3956"/>
                </a:lnTo>
                <a:lnTo>
                  <a:pt x="22" y="3976"/>
                </a:lnTo>
                <a:lnTo>
                  <a:pt x="33" y="3995"/>
                </a:lnTo>
                <a:lnTo>
                  <a:pt x="47" y="4011"/>
                </a:lnTo>
                <a:lnTo>
                  <a:pt x="63" y="4026"/>
                </a:lnTo>
                <a:lnTo>
                  <a:pt x="80" y="4039"/>
                </a:lnTo>
                <a:lnTo>
                  <a:pt x="99" y="4050"/>
                </a:lnTo>
                <a:lnTo>
                  <a:pt x="120" y="4058"/>
                </a:lnTo>
                <a:lnTo>
                  <a:pt x="141" y="4064"/>
                </a:lnTo>
                <a:lnTo>
                  <a:pt x="164" y="4067"/>
                </a:lnTo>
                <a:lnTo>
                  <a:pt x="177" y="4067"/>
                </a:lnTo>
                <a:lnTo>
                  <a:pt x="4399" y="4067"/>
                </a:lnTo>
                <a:lnTo>
                  <a:pt x="4422" y="4066"/>
                </a:lnTo>
                <a:lnTo>
                  <a:pt x="4444" y="4062"/>
                </a:lnTo>
                <a:lnTo>
                  <a:pt x="4465" y="4055"/>
                </a:lnTo>
                <a:lnTo>
                  <a:pt x="4485" y="4045"/>
                </a:lnTo>
                <a:lnTo>
                  <a:pt x="4503" y="4034"/>
                </a:lnTo>
                <a:lnTo>
                  <a:pt x="4520" y="4020"/>
                </a:lnTo>
                <a:lnTo>
                  <a:pt x="4535" y="4004"/>
                </a:lnTo>
                <a:lnTo>
                  <a:pt x="4548" y="3987"/>
                </a:lnTo>
                <a:lnTo>
                  <a:pt x="4559" y="3968"/>
                </a:lnTo>
                <a:lnTo>
                  <a:pt x="4567" y="3947"/>
                </a:lnTo>
                <a:lnTo>
                  <a:pt x="4573" y="3926"/>
                </a:lnTo>
                <a:lnTo>
                  <a:pt x="4576" y="3903"/>
                </a:lnTo>
                <a:lnTo>
                  <a:pt x="4576" y="3890"/>
                </a:lnTo>
                <a:lnTo>
                  <a:pt x="4576" y="177"/>
                </a:lnTo>
                <a:lnTo>
                  <a:pt x="4575" y="154"/>
                </a:lnTo>
                <a:lnTo>
                  <a:pt x="4571" y="133"/>
                </a:lnTo>
                <a:lnTo>
                  <a:pt x="4564" y="112"/>
                </a:lnTo>
                <a:lnTo>
                  <a:pt x="4554" y="92"/>
                </a:lnTo>
                <a:lnTo>
                  <a:pt x="4542" y="74"/>
                </a:lnTo>
                <a:lnTo>
                  <a:pt x="4529" y="57"/>
                </a:lnTo>
                <a:lnTo>
                  <a:pt x="4513" y="42"/>
                </a:lnTo>
                <a:lnTo>
                  <a:pt x="4495" y="29"/>
                </a:lnTo>
                <a:lnTo>
                  <a:pt x="4476" y="18"/>
                </a:lnTo>
                <a:lnTo>
                  <a:pt x="4456" y="9"/>
                </a:lnTo>
                <a:lnTo>
                  <a:pt x="4434" y="3"/>
                </a:lnTo>
                <a:lnTo>
                  <a:pt x="4412" y="0"/>
                </a:lnTo>
                <a:lnTo>
                  <a:pt x="4399" y="0"/>
                </a:lnTo>
                <a:lnTo>
                  <a:pt x="177" y="0"/>
                </a:lnTo>
                <a:close/>
              </a:path>
            </a:pathLst>
          </a:custGeom>
          <a:noFill/>
          <a:ln w="21717" cmpd="sng">
            <a:solidFill>
              <a:srgbClr val="F9911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47625</xdr:colOff>
      <xdr:row>1</xdr:row>
      <xdr:rowOff>104775</xdr:rowOff>
    </xdr:from>
    <xdr:to>
      <xdr:col>3</xdr:col>
      <xdr:colOff>333375</xdr:colOff>
      <xdr:row>5</xdr:row>
      <xdr:rowOff>142875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12</xdr:row>
      <xdr:rowOff>9525</xdr:rowOff>
    </xdr:from>
    <xdr:to>
      <xdr:col>8</xdr:col>
      <xdr:colOff>342900</xdr:colOff>
      <xdr:row>17</xdr:row>
      <xdr:rowOff>19050</xdr:rowOff>
    </xdr:to>
    <xdr:sp>
      <xdr:nvSpPr>
        <xdr:cNvPr id="8" name="Oval 14"/>
        <xdr:cNvSpPr>
          <a:spLocks/>
        </xdr:cNvSpPr>
      </xdr:nvSpPr>
      <xdr:spPr>
        <a:xfrm>
          <a:off x="4610100" y="1952625"/>
          <a:ext cx="1371600" cy="914400"/>
        </a:xfrm>
        <a:prstGeom prst="ellips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Reduce loan amount by surplus amount to prepay</a:t>
          </a:r>
        </a:p>
      </xdr:txBody>
    </xdr:sp>
    <xdr:clientData/>
  </xdr:twoCellAnchor>
  <xdr:twoCellAnchor>
    <xdr:from>
      <xdr:col>5</xdr:col>
      <xdr:colOff>657225</xdr:colOff>
      <xdr:row>12</xdr:row>
      <xdr:rowOff>104775</xdr:rowOff>
    </xdr:from>
    <xdr:to>
      <xdr:col>6</xdr:col>
      <xdr:colOff>781050</xdr:colOff>
      <xdr:row>13</xdr:row>
      <xdr:rowOff>85725</xdr:rowOff>
    </xdr:to>
    <xdr:sp>
      <xdr:nvSpPr>
        <xdr:cNvPr id="9" name="Line 17"/>
        <xdr:cNvSpPr>
          <a:spLocks/>
        </xdr:cNvSpPr>
      </xdr:nvSpPr>
      <xdr:spPr>
        <a:xfrm flipH="1" flipV="1">
          <a:off x="3829050" y="2047875"/>
          <a:ext cx="847725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38100</xdr:rowOff>
    </xdr:from>
    <xdr:to>
      <xdr:col>11</xdr:col>
      <xdr:colOff>581025</xdr:colOff>
      <xdr:row>10</xdr:row>
      <xdr:rowOff>76200</xdr:rowOff>
    </xdr:to>
    <xdr:grpSp>
      <xdr:nvGrpSpPr>
        <xdr:cNvPr id="10" name="Group 18"/>
        <xdr:cNvGrpSpPr>
          <a:grpSpLocks/>
        </xdr:cNvGrpSpPr>
      </xdr:nvGrpSpPr>
      <xdr:grpSpPr>
        <a:xfrm>
          <a:off x="323850" y="1171575"/>
          <a:ext cx="7505700" cy="523875"/>
          <a:chOff x="6441" y="-201"/>
          <a:chExt cx="4613" cy="4081"/>
        </a:xfrm>
        <a:solidFill>
          <a:srgbClr val="FFFFFF"/>
        </a:solidFill>
      </xdr:grpSpPr>
      <xdr:sp>
        <xdr:nvSpPr>
          <xdr:cNvPr id="11" name="AutoShape 19"/>
          <xdr:cNvSpPr>
            <a:spLocks/>
          </xdr:cNvSpPr>
        </xdr:nvSpPr>
        <xdr:spPr>
          <a:xfrm>
            <a:off x="6446" y="-197"/>
            <a:ext cx="4600" cy="4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Scenario - You prepay with the surplus you have.</a:t>
            </a:r>
          </a:p>
        </xdr:txBody>
      </xdr:sp>
      <xdr:sp>
        <xdr:nvSpPr>
          <xdr:cNvPr id="12" name="AutoShape 20"/>
          <xdr:cNvSpPr>
            <a:spLocks/>
          </xdr:cNvSpPr>
        </xdr:nvSpPr>
        <xdr:spPr>
          <a:xfrm>
            <a:off x="6448" y="-194"/>
            <a:ext cx="4577" cy="4067"/>
          </a:xfrm>
          <a:custGeom>
            <a:pathLst>
              <a:path h="4067" w="4577">
                <a:moveTo>
                  <a:pt x="177" y="0"/>
                </a:moveTo>
                <a:lnTo>
                  <a:pt x="154" y="1"/>
                </a:lnTo>
                <a:lnTo>
                  <a:pt x="132" y="5"/>
                </a:lnTo>
                <a:lnTo>
                  <a:pt x="111" y="13"/>
                </a:lnTo>
                <a:lnTo>
                  <a:pt x="91" y="22"/>
                </a:lnTo>
                <a:lnTo>
                  <a:pt x="72" y="34"/>
                </a:lnTo>
                <a:lnTo>
                  <a:pt x="56" y="48"/>
                </a:lnTo>
                <a:lnTo>
                  <a:pt x="41" y="64"/>
                </a:lnTo>
                <a:lnTo>
                  <a:pt x="28" y="81"/>
                </a:lnTo>
                <a:lnTo>
                  <a:pt x="17" y="100"/>
                </a:lnTo>
                <a:lnTo>
                  <a:pt x="9" y="121"/>
                </a:lnTo>
                <a:lnTo>
                  <a:pt x="3" y="142"/>
                </a:lnTo>
                <a:lnTo>
                  <a:pt x="0" y="164"/>
                </a:lnTo>
                <a:lnTo>
                  <a:pt x="0" y="177"/>
                </a:lnTo>
                <a:lnTo>
                  <a:pt x="0" y="3890"/>
                </a:lnTo>
                <a:lnTo>
                  <a:pt x="1" y="3913"/>
                </a:lnTo>
                <a:lnTo>
                  <a:pt x="5" y="3935"/>
                </a:lnTo>
                <a:lnTo>
                  <a:pt x="12" y="3956"/>
                </a:lnTo>
                <a:lnTo>
                  <a:pt x="22" y="3976"/>
                </a:lnTo>
                <a:lnTo>
                  <a:pt x="33" y="3995"/>
                </a:lnTo>
                <a:lnTo>
                  <a:pt x="47" y="4011"/>
                </a:lnTo>
                <a:lnTo>
                  <a:pt x="63" y="4026"/>
                </a:lnTo>
                <a:lnTo>
                  <a:pt x="80" y="4039"/>
                </a:lnTo>
                <a:lnTo>
                  <a:pt x="99" y="4050"/>
                </a:lnTo>
                <a:lnTo>
                  <a:pt x="120" y="4058"/>
                </a:lnTo>
                <a:lnTo>
                  <a:pt x="141" y="4064"/>
                </a:lnTo>
                <a:lnTo>
                  <a:pt x="164" y="4067"/>
                </a:lnTo>
                <a:lnTo>
                  <a:pt x="177" y="4067"/>
                </a:lnTo>
                <a:lnTo>
                  <a:pt x="4399" y="4067"/>
                </a:lnTo>
                <a:lnTo>
                  <a:pt x="4422" y="4066"/>
                </a:lnTo>
                <a:lnTo>
                  <a:pt x="4444" y="4062"/>
                </a:lnTo>
                <a:lnTo>
                  <a:pt x="4465" y="4055"/>
                </a:lnTo>
                <a:lnTo>
                  <a:pt x="4485" y="4045"/>
                </a:lnTo>
                <a:lnTo>
                  <a:pt x="4503" y="4034"/>
                </a:lnTo>
                <a:lnTo>
                  <a:pt x="4520" y="4020"/>
                </a:lnTo>
                <a:lnTo>
                  <a:pt x="4535" y="4004"/>
                </a:lnTo>
                <a:lnTo>
                  <a:pt x="4548" y="3987"/>
                </a:lnTo>
                <a:lnTo>
                  <a:pt x="4559" y="3968"/>
                </a:lnTo>
                <a:lnTo>
                  <a:pt x="4567" y="3947"/>
                </a:lnTo>
                <a:lnTo>
                  <a:pt x="4573" y="3926"/>
                </a:lnTo>
                <a:lnTo>
                  <a:pt x="4576" y="3903"/>
                </a:lnTo>
                <a:lnTo>
                  <a:pt x="4576" y="3890"/>
                </a:lnTo>
                <a:lnTo>
                  <a:pt x="4576" y="177"/>
                </a:lnTo>
                <a:lnTo>
                  <a:pt x="4575" y="154"/>
                </a:lnTo>
                <a:lnTo>
                  <a:pt x="4571" y="133"/>
                </a:lnTo>
                <a:lnTo>
                  <a:pt x="4564" y="112"/>
                </a:lnTo>
                <a:lnTo>
                  <a:pt x="4554" y="92"/>
                </a:lnTo>
                <a:lnTo>
                  <a:pt x="4542" y="74"/>
                </a:lnTo>
                <a:lnTo>
                  <a:pt x="4529" y="57"/>
                </a:lnTo>
                <a:lnTo>
                  <a:pt x="4513" y="42"/>
                </a:lnTo>
                <a:lnTo>
                  <a:pt x="4495" y="29"/>
                </a:lnTo>
                <a:lnTo>
                  <a:pt x="4476" y="18"/>
                </a:lnTo>
                <a:lnTo>
                  <a:pt x="4456" y="9"/>
                </a:lnTo>
                <a:lnTo>
                  <a:pt x="4434" y="3"/>
                </a:lnTo>
                <a:lnTo>
                  <a:pt x="4412" y="0"/>
                </a:lnTo>
                <a:lnTo>
                  <a:pt x="4399" y="0"/>
                </a:lnTo>
                <a:lnTo>
                  <a:pt x="177" y="0"/>
                </a:lnTo>
                <a:close/>
              </a:path>
            </a:pathLst>
          </a:custGeom>
          <a:noFill/>
          <a:ln w="21717" cmpd="sng">
            <a:solidFill>
              <a:srgbClr val="F9911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k@thewealthwish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k@thewealthwisher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k@thewealthwisher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7"/>
  <sheetViews>
    <sheetView showGridLines="0" tabSelected="1" workbookViewId="0" topLeftCell="A1">
      <selection activeCell="C25" sqref="C25"/>
    </sheetView>
  </sheetViews>
  <sheetFormatPr defaultColWidth="9.140625" defaultRowHeight="12.75"/>
  <cols>
    <col min="1" max="2" width="9.140625" style="1" customWidth="1"/>
    <col min="3" max="3" width="35.57421875" style="1" customWidth="1"/>
    <col min="4" max="4" width="11.28125" style="1" bestFit="1" customWidth="1"/>
    <col min="5" max="5" width="4.140625" style="1" customWidth="1"/>
    <col min="6" max="6" width="8.140625" style="1" customWidth="1"/>
    <col min="7" max="8" width="15.8515625" style="1" customWidth="1"/>
    <col min="9" max="9" width="11.421875" style="1" bestFit="1" customWidth="1"/>
    <col min="10" max="16384" width="9.140625" style="1" customWidth="1"/>
  </cols>
  <sheetData>
    <row r="1" ht="12.75"/>
    <row r="2" ht="12.75"/>
    <row r="3" ht="12.75">
      <c r="D3" s="13" t="s">
        <v>26</v>
      </c>
    </row>
    <row r="4" ht="12.75">
      <c r="D4" s="14" t="s">
        <v>27</v>
      </c>
    </row>
    <row r="5" ht="12.75">
      <c r="D5" s="13" t="s">
        <v>28</v>
      </c>
    </row>
    <row r="6" ht="12.75"/>
    <row r="7" ht="12.75"/>
    <row r="8" ht="12.75"/>
    <row r="9" ht="12.75"/>
    <row r="10" ht="12.75"/>
    <row r="11" ht="12.75"/>
    <row r="12" spans="2:9" ht="26.25" customHeight="1">
      <c r="B12" s="73" t="s">
        <v>12</v>
      </c>
      <c r="C12" s="73"/>
      <c r="D12" s="73"/>
      <c r="F12" s="75" t="s">
        <v>0</v>
      </c>
      <c r="G12" s="75" t="s">
        <v>37</v>
      </c>
      <c r="H12" s="75" t="s">
        <v>41</v>
      </c>
      <c r="I12" s="75" t="s">
        <v>42</v>
      </c>
    </row>
    <row r="13" spans="2:9" s="11" customFormat="1" ht="17.25" customHeight="1">
      <c r="B13" s="72" t="s">
        <v>22</v>
      </c>
      <c r="C13" s="53" t="s">
        <v>11</v>
      </c>
      <c r="D13" s="61">
        <v>1700000</v>
      </c>
      <c r="F13" s="75"/>
      <c r="G13" s="75"/>
      <c r="H13" s="75"/>
      <c r="I13" s="75"/>
    </row>
    <row r="14" spans="2:9" s="11" customFormat="1" ht="17.25" customHeight="1">
      <c r="B14" s="71"/>
      <c r="C14" s="49" t="s">
        <v>1</v>
      </c>
      <c r="D14" s="62">
        <v>0.1</v>
      </c>
      <c r="F14" s="57">
        <v>1</v>
      </c>
      <c r="G14" s="58">
        <f>'LoanAmortization-WithPrepayment'!P26-'LoanAmortization-NoPrepayment'!P25</f>
        <v>-478.1578790920321</v>
      </c>
      <c r="H14" s="69">
        <f>'LoanAmortization-NoPrepayment'!L25-'LoanAmortization-WithPrepayment'!L26</f>
        <v>19787.48538707019</v>
      </c>
      <c r="I14" s="51">
        <f>G14+H14</f>
        <v>19309.32750797816</v>
      </c>
    </row>
    <row r="15" spans="2:9" s="11" customFormat="1" ht="17.25" customHeight="1">
      <c r="B15" s="71"/>
      <c r="C15" s="49" t="s">
        <v>25</v>
      </c>
      <c r="D15" s="63">
        <f>17*12</f>
        <v>204</v>
      </c>
      <c r="F15" s="56">
        <v>2</v>
      </c>
      <c r="G15" s="51">
        <f>'LoanAmortization-WithPrepayment'!P27-'LoanAmortization-NoPrepayment'!P26</f>
        <v>-1590.5795123045464</v>
      </c>
      <c r="H15" s="69">
        <f>'LoanAmortization-NoPrepayment'!L26-'LoanAmortization-WithPrepayment'!L27</f>
        <v>19293.075772309094</v>
      </c>
      <c r="I15" s="51">
        <f aca="true" t="shared" si="0" ref="I15:I43">G15+H15</f>
        <v>17702.496260004547</v>
      </c>
    </row>
    <row r="16" spans="2:9" s="11" customFormat="1" ht="17.25" customHeight="1">
      <c r="B16" s="71" t="s">
        <v>18</v>
      </c>
      <c r="C16" s="50" t="s">
        <v>34</v>
      </c>
      <c r="D16" s="62">
        <v>0.3</v>
      </c>
      <c r="E16" s="12"/>
      <c r="F16" s="56">
        <v>3</v>
      </c>
      <c r="G16" s="51">
        <f>'LoanAmortization-WithPrepayment'!P28-'LoanAmortization-NoPrepayment'!P27</f>
        <v>-2819.4862270188096</v>
      </c>
      <c r="H16" s="69">
        <f>'LoanAmortization-NoPrepayment'!L27-'LoanAmortization-WithPrepayment'!L28</f>
        <v>18746.89501021392</v>
      </c>
      <c r="I16" s="51">
        <f t="shared" si="0"/>
        <v>15927.408783195111</v>
      </c>
    </row>
    <row r="17" spans="2:9" s="11" customFormat="1" ht="17.25" customHeight="1">
      <c r="B17" s="71"/>
      <c r="C17" s="50" t="s">
        <v>16</v>
      </c>
      <c r="D17" s="64">
        <v>0</v>
      </c>
      <c r="E17" s="12"/>
      <c r="F17" s="56">
        <v>4</v>
      </c>
      <c r="G17" s="51">
        <f>'LoanAmortization-WithPrepayment'!P29-'LoanAmortization-NoPrepayment'!P28</f>
        <v>-4177.075533429997</v>
      </c>
      <c r="H17" s="69">
        <f>'LoanAmortization-NoPrepayment'!L28-'LoanAmortization-WithPrepayment'!L29</f>
        <v>18143.521985142288</v>
      </c>
      <c r="I17" s="51">
        <f t="shared" si="0"/>
        <v>13966.44645171229</v>
      </c>
    </row>
    <row r="18" spans="2:9" s="11" customFormat="1" ht="17.25" customHeight="1">
      <c r="B18" s="71"/>
      <c r="C18" s="50" t="s">
        <v>17</v>
      </c>
      <c r="D18" s="64">
        <v>150000</v>
      </c>
      <c r="E18" s="12"/>
      <c r="F18" s="56">
        <v>5</v>
      </c>
      <c r="G18" s="51">
        <f>'LoanAmortization-WithPrepayment'!P30-'LoanAmortization-NoPrepayment'!P29</f>
        <v>-5243.0903759412395</v>
      </c>
      <c r="H18" s="69">
        <f>'LoanAmortization-NoPrepayment'!L29-'LoanAmortization-WithPrepayment'!L30</f>
        <v>17476.967919804127</v>
      </c>
      <c r="I18" s="51">
        <f t="shared" si="0"/>
        <v>12233.877543862887</v>
      </c>
    </row>
    <row r="19" spans="2:9" s="47" customFormat="1" ht="17.25" customHeight="1">
      <c r="B19" s="74" t="s">
        <v>30</v>
      </c>
      <c r="C19" s="52" t="s">
        <v>31</v>
      </c>
      <c r="D19" s="64">
        <v>200000</v>
      </c>
      <c r="F19" s="56">
        <v>6</v>
      </c>
      <c r="G19" s="51">
        <f>'LoanAmortization-WithPrepayment'!P31-'LoanAmortization-NoPrepayment'!P30</f>
        <v>-5022.185080100644</v>
      </c>
      <c r="H19" s="69">
        <f>'LoanAmortization-NoPrepayment'!L30-'LoanAmortization-WithPrepayment'!L31</f>
        <v>16740.616933668833</v>
      </c>
      <c r="I19" s="51">
        <f t="shared" si="0"/>
        <v>11718.431853568189</v>
      </c>
    </row>
    <row r="20" spans="2:9" s="11" customFormat="1" ht="17.25" customHeight="1">
      <c r="B20" s="74"/>
      <c r="C20" s="49" t="s">
        <v>32</v>
      </c>
      <c r="D20" s="65">
        <v>0.08</v>
      </c>
      <c r="F20" s="56">
        <v>7</v>
      </c>
      <c r="G20" s="51">
        <f>'LoanAmortization-WithPrepayment'!P32-'LoanAmortization-NoPrepayment'!P31</f>
        <v>-4778.148113118601</v>
      </c>
      <c r="H20" s="69">
        <f>'LoanAmortization-NoPrepayment'!L31-'LoanAmortization-WithPrepayment'!L32</f>
        <v>15927.160377061999</v>
      </c>
      <c r="I20" s="51">
        <f t="shared" si="0"/>
        <v>11149.012263943398</v>
      </c>
    </row>
    <row r="21" spans="6:9" ht="12.75">
      <c r="F21" s="56">
        <v>8</v>
      </c>
      <c r="G21" s="51">
        <f>'LoanAmortization-WithPrepayment'!P33-'LoanAmortization-NoPrepayment'!P32</f>
        <v>-4508.557286754774</v>
      </c>
      <c r="H21" s="69">
        <f>'LoanAmortization-NoPrepayment'!L32-'LoanAmortization-WithPrepayment'!L33</f>
        <v>15028.524289182562</v>
      </c>
      <c r="I21" s="51">
        <f t="shared" si="0"/>
        <v>10519.967002427788</v>
      </c>
    </row>
    <row r="22" spans="3:9" ht="12.75">
      <c r="C22" s="66" t="s">
        <v>36</v>
      </c>
      <c r="F22" s="56">
        <v>9</v>
      </c>
      <c r="G22" s="51">
        <f>'LoanAmortization-WithPrepayment'!P34-'LoanAmortization-NoPrepayment'!P33</f>
        <v>-4210.736778008362</v>
      </c>
      <c r="H22" s="69">
        <f>'LoanAmortization-NoPrepayment'!L33-'LoanAmortization-WithPrepayment'!L34</f>
        <v>14035.789260027872</v>
      </c>
      <c r="I22" s="51">
        <f t="shared" si="0"/>
        <v>9825.05248201951</v>
      </c>
    </row>
    <row r="23" spans="6:9" ht="12.75">
      <c r="F23" s="56">
        <v>10</v>
      </c>
      <c r="G23" s="51">
        <f>'LoanAmortization-WithPrepayment'!P35-'LoanAmortization-NoPrepayment'!P34</f>
        <v>-3881.7305702441736</v>
      </c>
      <c r="H23" s="69">
        <f>'LoanAmortization-NoPrepayment'!L34-'LoanAmortization-WithPrepayment'!L35</f>
        <v>12939.101900813912</v>
      </c>
      <c r="I23" s="51">
        <f t="shared" si="0"/>
        <v>9057.371330569738</v>
      </c>
    </row>
    <row r="24" spans="6:9" ht="12.75">
      <c r="F24" s="56">
        <v>11</v>
      </c>
      <c r="G24" s="51">
        <f>'LoanAmortization-WithPrepayment'!P36-'LoanAmortization-NoPrepayment'!P35</f>
        <v>-3518.273113257779</v>
      </c>
      <c r="H24" s="69">
        <f>'LoanAmortization-NoPrepayment'!L35-'LoanAmortization-WithPrepayment'!L36</f>
        <v>11727.5770441926</v>
      </c>
      <c r="I24" s="51">
        <f t="shared" si="0"/>
        <v>8209.30393093482</v>
      </c>
    </row>
    <row r="25" spans="6:9" ht="12.75">
      <c r="F25" s="56">
        <v>12</v>
      </c>
      <c r="G25" s="51">
        <f>'LoanAmortization-WithPrepayment'!P37-'LoanAmortization-NoPrepayment'!P36</f>
        <v>-3116.7569110659133</v>
      </c>
      <c r="H25" s="69">
        <f>'LoanAmortization-NoPrepayment'!L36-'LoanAmortization-WithPrepayment'!L37</f>
        <v>10389.189703553042</v>
      </c>
      <c r="I25" s="51">
        <f t="shared" si="0"/>
        <v>7272.432792487129</v>
      </c>
    </row>
    <row r="26" spans="6:9" ht="12.75">
      <c r="F26" s="56">
        <v>13</v>
      </c>
      <c r="G26" s="51">
        <f>'LoanAmortization-WithPrepayment'!P38-'LoanAmortization-NoPrepayment'!P37</f>
        <v>-2673.1967157151594</v>
      </c>
      <c r="H26" s="69">
        <f>'LoanAmortization-NoPrepayment'!L37-'LoanAmortization-WithPrepayment'!L38</f>
        <v>8910.655719050526</v>
      </c>
      <c r="I26" s="51">
        <f t="shared" si="0"/>
        <v>6237.459003335367</v>
      </c>
    </row>
    <row r="27" spans="6:9" ht="12.75">
      <c r="F27" s="56">
        <v>14</v>
      </c>
      <c r="G27" s="51">
        <f>'LoanAmortization-WithPrepayment'!P39-'LoanAmortization-NoPrepayment'!P38</f>
        <v>-2183.1899717143715</v>
      </c>
      <c r="H27" s="69">
        <f>'LoanAmortization-NoPrepayment'!L38-'LoanAmortization-WithPrepayment'!L39</f>
        <v>7277.299905714572</v>
      </c>
      <c r="I27" s="51">
        <f t="shared" si="0"/>
        <v>5094.1099340002</v>
      </c>
    </row>
    <row r="28" spans="6:9" ht="12.75">
      <c r="F28" s="56">
        <v>15</v>
      </c>
      <c r="G28" s="51">
        <f>'LoanAmortization-WithPrepayment'!P40-'LoanAmortization-NoPrepayment'!P39</f>
        <v>-1641.8731184823373</v>
      </c>
      <c r="H28" s="69">
        <f>'LoanAmortization-NoPrepayment'!L39-'LoanAmortization-WithPrepayment'!L40</f>
        <v>5472.910394941122</v>
      </c>
      <c r="I28" s="51">
        <f t="shared" si="0"/>
        <v>3831.0372764587846</v>
      </c>
    </row>
    <row r="29" spans="6:9" ht="12.75">
      <c r="F29" s="56">
        <v>16</v>
      </c>
      <c r="G29" s="51">
        <f>'LoanAmortization-WithPrepayment'!P41-'LoanAmortization-NoPrepayment'!P40</f>
        <v>-1043.8733170907053</v>
      </c>
      <c r="H29" s="69">
        <f>'LoanAmortization-NoPrepayment'!L40-'LoanAmortization-WithPrepayment'!L41</f>
        <v>3479.5777236356844</v>
      </c>
      <c r="I29" s="51">
        <f t="shared" si="0"/>
        <v>2435.704406544979</v>
      </c>
    </row>
    <row r="30" spans="6:9" ht="12.75">
      <c r="F30" s="56">
        <v>17</v>
      </c>
      <c r="G30" s="51">
        <f>'LoanAmortization-WithPrepayment'!P42-'LoanAmortization-NoPrepayment'!P41</f>
        <v>-383.25512216607376</v>
      </c>
      <c r="H30" s="69">
        <f>'LoanAmortization-NoPrepayment'!L41-'LoanAmortization-WithPrepayment'!L42</f>
        <v>1277.5170738869128</v>
      </c>
      <c r="I30" s="51">
        <f t="shared" si="0"/>
        <v>894.2619517208391</v>
      </c>
    </row>
    <row r="31" spans="6:9" ht="12.75">
      <c r="F31" s="56">
        <v>18</v>
      </c>
      <c r="G31" s="51">
        <f>'LoanAmortization-WithPrepayment'!P43-'LoanAmortization-NoPrepayment'!P42</f>
        <v>0</v>
      </c>
      <c r="H31" s="69">
        <f>'LoanAmortization-NoPrepayment'!L42-'LoanAmortization-WithPrepayment'!L43</f>
        <v>0</v>
      </c>
      <c r="I31" s="51">
        <f t="shared" si="0"/>
        <v>0</v>
      </c>
    </row>
    <row r="32" spans="6:9" ht="12.75">
      <c r="F32" s="56">
        <v>19</v>
      </c>
      <c r="G32" s="51">
        <f>'LoanAmortization-WithPrepayment'!P44-'LoanAmortization-NoPrepayment'!P43</f>
        <v>0</v>
      </c>
      <c r="H32" s="69">
        <f>'LoanAmortization-NoPrepayment'!L43-'LoanAmortization-WithPrepayment'!L44</f>
        <v>0</v>
      </c>
      <c r="I32" s="51">
        <f t="shared" si="0"/>
        <v>0</v>
      </c>
    </row>
    <row r="33" spans="6:9" ht="12.75">
      <c r="F33" s="56">
        <v>20</v>
      </c>
      <c r="G33" s="51">
        <f>'LoanAmortization-WithPrepayment'!P45-'LoanAmortization-NoPrepayment'!P44</f>
        <v>0</v>
      </c>
      <c r="H33" s="69">
        <f>'LoanAmortization-NoPrepayment'!L44-'LoanAmortization-WithPrepayment'!L45</f>
        <v>0</v>
      </c>
      <c r="I33" s="51">
        <f t="shared" si="0"/>
        <v>0</v>
      </c>
    </row>
    <row r="34" spans="6:9" ht="12.75">
      <c r="F34" s="56">
        <v>21</v>
      </c>
      <c r="G34" s="51">
        <f>'LoanAmortization-WithPrepayment'!P46-'LoanAmortization-NoPrepayment'!P45</f>
        <v>0</v>
      </c>
      <c r="H34" s="69">
        <f>'LoanAmortization-NoPrepayment'!L45-'LoanAmortization-WithPrepayment'!L46</f>
        <v>0</v>
      </c>
      <c r="I34" s="51">
        <f t="shared" si="0"/>
        <v>0</v>
      </c>
    </row>
    <row r="35" spans="6:9" ht="12.75">
      <c r="F35" s="56">
        <v>22</v>
      </c>
      <c r="G35" s="51">
        <f>'LoanAmortization-WithPrepayment'!P47-'LoanAmortization-NoPrepayment'!P46</f>
        <v>0</v>
      </c>
      <c r="H35" s="69">
        <f>'LoanAmortization-NoPrepayment'!L46-'LoanAmortization-WithPrepayment'!L47</f>
        <v>0</v>
      </c>
      <c r="I35" s="51">
        <f t="shared" si="0"/>
        <v>0</v>
      </c>
    </row>
    <row r="36" spans="6:9" ht="12.75">
      <c r="F36" s="56">
        <v>23</v>
      </c>
      <c r="G36" s="51">
        <f>'LoanAmortization-WithPrepayment'!P48-'LoanAmortization-NoPrepayment'!P47</f>
        <v>0</v>
      </c>
      <c r="H36" s="69">
        <f>'LoanAmortization-NoPrepayment'!L47-'LoanAmortization-WithPrepayment'!L48</f>
        <v>0</v>
      </c>
      <c r="I36" s="51">
        <f t="shared" si="0"/>
        <v>0</v>
      </c>
    </row>
    <row r="37" spans="6:9" ht="12.75">
      <c r="F37" s="56">
        <v>24</v>
      </c>
      <c r="G37" s="51">
        <f>'LoanAmortization-WithPrepayment'!P49-'LoanAmortization-NoPrepayment'!P48</f>
        <v>0</v>
      </c>
      <c r="H37" s="69">
        <f>'LoanAmortization-NoPrepayment'!L48-'LoanAmortization-WithPrepayment'!L49</f>
        <v>0</v>
      </c>
      <c r="I37" s="51">
        <f t="shared" si="0"/>
        <v>0</v>
      </c>
    </row>
    <row r="38" spans="6:9" ht="12.75">
      <c r="F38" s="56">
        <v>25</v>
      </c>
      <c r="G38" s="51">
        <f>'LoanAmortization-WithPrepayment'!P50-'LoanAmortization-NoPrepayment'!P49</f>
        <v>0</v>
      </c>
      <c r="H38" s="69">
        <f>'LoanAmortization-NoPrepayment'!L49-'LoanAmortization-WithPrepayment'!L50</f>
        <v>0</v>
      </c>
      <c r="I38" s="51">
        <f t="shared" si="0"/>
        <v>0</v>
      </c>
    </row>
    <row r="39" spans="6:9" ht="12.75">
      <c r="F39" s="56">
        <v>26</v>
      </c>
      <c r="G39" s="51">
        <f>'LoanAmortization-WithPrepayment'!P51-'LoanAmortization-NoPrepayment'!P50</f>
        <v>0</v>
      </c>
      <c r="H39" s="69">
        <f>'LoanAmortization-NoPrepayment'!L50-'LoanAmortization-WithPrepayment'!L51</f>
        <v>0</v>
      </c>
      <c r="I39" s="51">
        <f t="shared" si="0"/>
        <v>0</v>
      </c>
    </row>
    <row r="40" spans="6:9" ht="12.75">
      <c r="F40" s="56">
        <v>27</v>
      </c>
      <c r="G40" s="51">
        <f>'LoanAmortization-WithPrepayment'!P52-'LoanAmortization-NoPrepayment'!P51</f>
        <v>0</v>
      </c>
      <c r="H40" s="69">
        <f>'LoanAmortization-NoPrepayment'!L51-'LoanAmortization-WithPrepayment'!L52</f>
        <v>0</v>
      </c>
      <c r="I40" s="51">
        <f t="shared" si="0"/>
        <v>0</v>
      </c>
    </row>
    <row r="41" spans="6:9" ht="12.75">
      <c r="F41" s="56">
        <v>28</v>
      </c>
      <c r="G41" s="51">
        <f>'LoanAmortization-WithPrepayment'!P53-'LoanAmortization-NoPrepayment'!P52</f>
        <v>0</v>
      </c>
      <c r="H41" s="69">
        <f>'LoanAmortization-NoPrepayment'!L52-'LoanAmortization-WithPrepayment'!L53</f>
        <v>0</v>
      </c>
      <c r="I41" s="51">
        <f t="shared" si="0"/>
        <v>0</v>
      </c>
    </row>
    <row r="42" spans="6:9" ht="12.75">
      <c r="F42" s="56">
        <v>29</v>
      </c>
      <c r="G42" s="51">
        <f>'LoanAmortization-WithPrepayment'!P54-'LoanAmortization-NoPrepayment'!P53</f>
        <v>0</v>
      </c>
      <c r="H42" s="69">
        <f>'LoanAmortization-NoPrepayment'!L53-'LoanAmortization-WithPrepayment'!L54</f>
        <v>0</v>
      </c>
      <c r="I42" s="51">
        <f t="shared" si="0"/>
        <v>0</v>
      </c>
    </row>
    <row r="43" spans="6:9" ht="12.75">
      <c r="F43" s="56">
        <v>30</v>
      </c>
      <c r="G43" s="67">
        <f>'LoanAmortization-WithPrepayment'!P55-'LoanAmortization-NoPrepayment'!P54</f>
        <v>0</v>
      </c>
      <c r="H43" s="69">
        <f>'LoanAmortization-NoPrepayment'!L54-'LoanAmortization-WithPrepayment'!L55</f>
        <v>0</v>
      </c>
      <c r="I43" s="67">
        <f t="shared" si="0"/>
        <v>0</v>
      </c>
    </row>
    <row r="44" spans="7:9" ht="18.75">
      <c r="G44" s="68">
        <f>SUM(G14:G43)</f>
        <v>-51270.165625505535</v>
      </c>
      <c r="H44" s="68">
        <f>SUM(H14:H43)</f>
        <v>216653.86640026927</v>
      </c>
      <c r="I44" s="68">
        <f>SUM(I14:I43)</f>
        <v>165383.70077476368</v>
      </c>
    </row>
    <row r="47" ht="12.75">
      <c r="G47" s="70"/>
    </row>
  </sheetData>
  <mergeCells count="8">
    <mergeCell ref="F12:F13"/>
    <mergeCell ref="G12:G13"/>
    <mergeCell ref="H12:H13"/>
    <mergeCell ref="I12:I13"/>
    <mergeCell ref="B16:B18"/>
    <mergeCell ref="B13:B15"/>
    <mergeCell ref="B12:D12"/>
    <mergeCell ref="B19:B20"/>
  </mergeCells>
  <hyperlinks>
    <hyperlink ref="D4" r:id="rId1" display="ask@thewealthwisher.com"/>
  </hyperlinks>
  <printOptions/>
  <pageMargins left="0.75" right="0.75" top="1" bottom="1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97"/>
  <sheetViews>
    <sheetView showGridLines="0" workbookViewId="0" topLeftCell="A1">
      <selection activeCell="P25" sqref="P25"/>
    </sheetView>
  </sheetViews>
  <sheetFormatPr defaultColWidth="9.140625" defaultRowHeight="12.75"/>
  <cols>
    <col min="1" max="1" width="4.140625" style="2" customWidth="1"/>
    <col min="2" max="2" width="9.00390625" style="2" customWidth="1"/>
    <col min="3" max="3" width="9.7109375" style="4" customWidth="1"/>
    <col min="4" max="4" width="12.7109375" style="4" customWidth="1"/>
    <col min="5" max="5" width="12.00390625" style="4" customWidth="1"/>
    <col min="6" max="6" width="10.8515625" style="4" customWidth="1"/>
    <col min="7" max="7" width="12.421875" style="4" customWidth="1"/>
    <col min="8" max="8" width="13.7109375" style="4" customWidth="1"/>
    <col min="9" max="9" width="5.421875" style="5" customWidth="1"/>
    <col min="10" max="10" width="4.57421875" style="2" bestFit="1" customWidth="1"/>
    <col min="11" max="12" width="14.140625" style="2" bestFit="1" customWidth="1"/>
    <col min="13" max="13" width="13.421875" style="2" customWidth="1"/>
    <col min="14" max="14" width="11.140625" style="2" customWidth="1"/>
    <col min="15" max="15" width="12.140625" style="2" bestFit="1" customWidth="1"/>
    <col min="16" max="16" width="12.140625" style="2" customWidth="1"/>
    <col min="17" max="17" width="9.140625" style="2" customWidth="1"/>
    <col min="18" max="18" width="11.421875" style="2" customWidth="1"/>
    <col min="19" max="16384" width="9.140625" style="2" customWidth="1"/>
  </cols>
  <sheetData>
    <row r="1" s="1" customFormat="1" ht="12.75">
      <c r="I1" s="59"/>
    </row>
    <row r="2" s="1" customFormat="1" ht="12.75">
      <c r="I2" s="59"/>
    </row>
    <row r="3" spans="6:9" s="1" customFormat="1" ht="12.75">
      <c r="F3" s="13" t="s">
        <v>26</v>
      </c>
      <c r="I3" s="59"/>
    </row>
    <row r="4" spans="6:9" s="1" customFormat="1" ht="12.75">
      <c r="F4" s="14" t="s">
        <v>27</v>
      </c>
      <c r="I4" s="59"/>
    </row>
    <row r="5" spans="6:9" s="1" customFormat="1" ht="12.75">
      <c r="F5" s="13" t="s">
        <v>28</v>
      </c>
      <c r="I5" s="59"/>
    </row>
    <row r="6" s="1" customFormat="1" ht="12.75">
      <c r="I6" s="59"/>
    </row>
    <row r="7" s="1" customFormat="1" ht="12.75">
      <c r="I7" s="59"/>
    </row>
    <row r="8" s="1" customFormat="1" ht="12.75">
      <c r="I8" s="59"/>
    </row>
    <row r="9" s="1" customFormat="1" ht="12.75">
      <c r="I9" s="59"/>
    </row>
    <row r="10" s="1" customFormat="1" ht="12.75">
      <c r="I10" s="59"/>
    </row>
    <row r="11" s="1" customFormat="1" ht="12.75">
      <c r="I11" s="59"/>
    </row>
    <row r="12" spans="4:17" s="17" customFormat="1" ht="14.25" customHeight="1">
      <c r="D12" s="77" t="s">
        <v>21</v>
      </c>
      <c r="E12" s="77"/>
      <c r="F12" s="18">
        <f>Assumptions!D13</f>
        <v>1700000</v>
      </c>
      <c r="G12" s="19"/>
      <c r="H12" s="19"/>
      <c r="I12" s="30"/>
      <c r="Q12" s="20"/>
    </row>
    <row r="13" spans="4:17" s="17" customFormat="1" ht="14.25" customHeight="1">
      <c r="D13" s="77" t="s">
        <v>20</v>
      </c>
      <c r="E13" s="77"/>
      <c r="F13" s="21">
        <f>Assumptions!D14/12</f>
        <v>0.008333333333333333</v>
      </c>
      <c r="G13" s="19"/>
      <c r="H13" s="19"/>
      <c r="I13" s="30"/>
      <c r="L13" s="54" t="s">
        <v>39</v>
      </c>
      <c r="M13" s="55"/>
      <c r="N13" s="46">
        <f>M55</f>
        <v>0</v>
      </c>
      <c r="Q13" s="20"/>
    </row>
    <row r="14" spans="4:17" s="17" customFormat="1" ht="14.25" customHeight="1">
      <c r="D14" s="77" t="s">
        <v>19</v>
      </c>
      <c r="E14" s="77"/>
      <c r="F14" s="22">
        <f>Assumptions!D15</f>
        <v>204</v>
      </c>
      <c r="G14" s="19"/>
      <c r="H14" s="19"/>
      <c r="I14" s="30"/>
      <c r="L14" s="54" t="s">
        <v>40</v>
      </c>
      <c r="M14" s="55"/>
      <c r="N14" s="46">
        <f>N55</f>
        <v>1795804.5500870068</v>
      </c>
      <c r="Q14" s="20"/>
    </row>
    <row r="15" spans="4:17" s="17" customFormat="1" ht="14.25" customHeight="1">
      <c r="D15" s="23"/>
      <c r="E15" s="23"/>
      <c r="F15" s="19"/>
      <c r="G15" s="19"/>
      <c r="H15" s="19"/>
      <c r="I15" s="30"/>
      <c r="L15" s="54" t="s">
        <v>35</v>
      </c>
      <c r="M15" s="55"/>
      <c r="N15" s="46">
        <f>P55</f>
        <v>538741.365026102</v>
      </c>
      <c r="Q15" s="20"/>
    </row>
    <row r="16" spans="4:17" s="17" customFormat="1" ht="14.25" customHeight="1">
      <c r="D16" s="76" t="s">
        <v>38</v>
      </c>
      <c r="E16" s="76"/>
      <c r="F16" s="24">
        <f>PMT(F13,F14,-F12)</f>
        <v>17360.577766677794</v>
      </c>
      <c r="G16" s="19"/>
      <c r="H16" s="19"/>
      <c r="I16" s="30"/>
      <c r="L16" s="54" t="s">
        <v>29</v>
      </c>
      <c r="M16" s="55"/>
      <c r="N16" s="48">
        <f>FV(Assumptions!D20,'LoanAmortization-NoPrepayment'!F14/12,0,-Assumptions!D19)</f>
        <v>740003.6109601727</v>
      </c>
      <c r="Q16" s="20"/>
    </row>
    <row r="17" spans="4:17" s="17" customFormat="1" ht="14.25" customHeight="1">
      <c r="D17" s="76" t="s">
        <v>4</v>
      </c>
      <c r="E17" s="76"/>
      <c r="F17" s="24">
        <f>SUM(D25:D386)</f>
        <v>1841557.8644022578</v>
      </c>
      <c r="G17" s="19"/>
      <c r="H17" s="19"/>
      <c r="I17" s="30"/>
      <c r="Q17" s="20"/>
    </row>
    <row r="18" spans="2:17" ht="12.75">
      <c r="B18" s="15"/>
      <c r="C18" s="15"/>
      <c r="D18" s="16"/>
      <c r="Q18" s="6"/>
    </row>
    <row r="19" spans="2:17" ht="12.75">
      <c r="B19" s="15"/>
      <c r="C19" s="15"/>
      <c r="D19" s="16"/>
      <c r="Q19" s="6"/>
    </row>
    <row r="20" spans="2:17" ht="12.75">
      <c r="B20" s="15"/>
      <c r="C20" s="15"/>
      <c r="D20" s="16"/>
      <c r="Q20" s="6"/>
    </row>
    <row r="21" spans="2:17" ht="12.75">
      <c r="B21" s="15"/>
      <c r="C21" s="15"/>
      <c r="D21" s="16"/>
      <c r="Q21" s="6"/>
    </row>
    <row r="22" spans="2:17" ht="12.75">
      <c r="B22" s="3"/>
      <c r="C22" s="9"/>
      <c r="Q22" s="6"/>
    </row>
    <row r="23" ht="12.75">
      <c r="Q23" s="6"/>
    </row>
    <row r="24" spans="2:18" ht="38.25">
      <c r="B24" s="7" t="s">
        <v>23</v>
      </c>
      <c r="C24" s="7" t="s">
        <v>5</v>
      </c>
      <c r="D24" s="8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J24" s="45" t="s">
        <v>0</v>
      </c>
      <c r="K24" s="7" t="s">
        <v>2</v>
      </c>
      <c r="L24" s="7" t="s">
        <v>3</v>
      </c>
      <c r="M24" s="7" t="s">
        <v>13</v>
      </c>
      <c r="N24" s="7" t="s">
        <v>14</v>
      </c>
      <c r="O24" s="7" t="s">
        <v>24</v>
      </c>
      <c r="P24" s="7" t="s">
        <v>15</v>
      </c>
      <c r="Q24" s="6"/>
      <c r="R24" s="7" t="s">
        <v>33</v>
      </c>
    </row>
    <row r="25" spans="2:18" s="17" customFormat="1" ht="15" customHeight="1">
      <c r="B25" s="40"/>
      <c r="C25" s="41"/>
      <c r="D25" s="41"/>
      <c r="E25" s="41"/>
      <c r="F25" s="41"/>
      <c r="G25" s="41"/>
      <c r="H25" s="42">
        <f>F12</f>
        <v>1700000</v>
      </c>
      <c r="I25" s="60"/>
      <c r="J25" s="43">
        <v>1</v>
      </c>
      <c r="K25" s="44">
        <f>SUM(F26:F37)</f>
        <v>40133.307410036774</v>
      </c>
      <c r="L25" s="44">
        <f>SUM(D26:D37)</f>
        <v>168193.62579009676</v>
      </c>
      <c r="M25" s="44">
        <f>IF(K25&lt;Assumptions!D$17,K25,Assumptions!D$17)</f>
        <v>0</v>
      </c>
      <c r="N25" s="44">
        <f>IF(L25&gt;Assumptions!D$18,Assumptions!D$18,L25)</f>
        <v>150000</v>
      </c>
      <c r="O25" s="44">
        <f aca="true" t="shared" si="0" ref="O25:O54">SUM(M25:N25)</f>
        <v>150000</v>
      </c>
      <c r="P25" s="44">
        <f>O25*Assumptions!D$16</f>
        <v>45000</v>
      </c>
      <c r="Q25" s="20"/>
      <c r="R25" s="44">
        <f>IF(K25=0,"",Assumptions!D19*(1+Assumptions!D20))</f>
        <v>216000</v>
      </c>
    </row>
    <row r="26" spans="2:18" s="17" customFormat="1" ht="15" customHeight="1">
      <c r="B26" s="35">
        <f aca="true" t="shared" si="1" ref="B26:B89">IF(B25&gt;=$F$14,"",B25+1)</f>
        <v>1</v>
      </c>
      <c r="C26" s="26">
        <f aca="true" t="shared" si="2" ref="C26:C89">IF(B26="","-",$F$16)</f>
        <v>17360.577766677794</v>
      </c>
      <c r="D26" s="26">
        <f aca="true" t="shared" si="3" ref="D26:D89">IF(B26="","-",$F$13*H25)</f>
        <v>14166.666666666666</v>
      </c>
      <c r="E26" s="26">
        <f>IF(B26="","-",SUM($D$26:D26))</f>
        <v>14166.666666666666</v>
      </c>
      <c r="F26" s="26">
        <f aca="true" t="shared" si="4" ref="F26:F89">IF(B26="","-",C26-D26)</f>
        <v>3193.911100011128</v>
      </c>
      <c r="G26" s="26">
        <f>IF(B26="","-",SUM($F$26:F26))</f>
        <v>3193.911100011128</v>
      </c>
      <c r="H26" s="26">
        <f aca="true" t="shared" si="5" ref="H26:H89">IF(B26="","-",H25-F26)</f>
        <v>1696806.088899989</v>
      </c>
      <c r="I26" s="30"/>
      <c r="J26" s="25">
        <f aca="true" t="shared" si="6" ref="J26:J54">J25+1</f>
        <v>2</v>
      </c>
      <c r="K26" s="26">
        <f>SUM(F38:F49)</f>
        <v>44335.789135506246</v>
      </c>
      <c r="L26" s="26">
        <f>SUM(D38:D49)</f>
        <v>163991.14406462727</v>
      </c>
      <c r="M26" s="26">
        <f>IF(K26&lt;Assumptions!D$17,K26,Assumptions!D$17)</f>
        <v>0</v>
      </c>
      <c r="N26" s="26">
        <f>IF(L26&gt;Assumptions!D$18,Assumptions!D$18,L26)</f>
        <v>150000</v>
      </c>
      <c r="O26" s="26">
        <f t="shared" si="0"/>
        <v>150000</v>
      </c>
      <c r="P26" s="26">
        <f>O26*Assumptions!D$16</f>
        <v>45000</v>
      </c>
      <c r="Q26" s="20"/>
      <c r="R26" s="26">
        <f>IF(K26=0,"",R25*(1+Assumptions!$D$20))</f>
        <v>233280.00000000003</v>
      </c>
    </row>
    <row r="27" spans="2:18" s="17" customFormat="1" ht="15" customHeight="1">
      <c r="B27" s="35">
        <f t="shared" si="1"/>
        <v>2</v>
      </c>
      <c r="C27" s="26">
        <f t="shared" si="2"/>
        <v>17360.577766677794</v>
      </c>
      <c r="D27" s="26">
        <f t="shared" si="3"/>
        <v>14140.050740833241</v>
      </c>
      <c r="E27" s="26">
        <f>IF(B27="","-",SUM($D$26:D27))</f>
        <v>28306.717407499906</v>
      </c>
      <c r="F27" s="26">
        <f t="shared" si="4"/>
        <v>3220.5270258445526</v>
      </c>
      <c r="G27" s="26">
        <f>IF(B27="","-",SUM($F$26:F27))</f>
        <v>6414.4381258556805</v>
      </c>
      <c r="H27" s="26">
        <f t="shared" si="5"/>
        <v>1693585.5618741442</v>
      </c>
      <c r="I27" s="30"/>
      <c r="J27" s="25">
        <f t="shared" si="6"/>
        <v>3</v>
      </c>
      <c r="K27" s="26">
        <f>SUM(F50:F61)</f>
        <v>48978.32561331561</v>
      </c>
      <c r="L27" s="26">
        <f>SUM(D50:D61)</f>
        <v>159348.6075868179</v>
      </c>
      <c r="M27" s="26">
        <f>IF(K27&lt;Assumptions!D$17,K27,Assumptions!D$17)</f>
        <v>0</v>
      </c>
      <c r="N27" s="26">
        <f>IF(L27&gt;Assumptions!D$18,Assumptions!D$18,L27)</f>
        <v>150000</v>
      </c>
      <c r="O27" s="26">
        <f t="shared" si="0"/>
        <v>150000</v>
      </c>
      <c r="P27" s="26">
        <f>O27*Assumptions!D$16</f>
        <v>45000</v>
      </c>
      <c r="Q27" s="20"/>
      <c r="R27" s="26">
        <f>IF(K27=0,"",R26*(1+Assumptions!$D$20))</f>
        <v>251942.40000000005</v>
      </c>
    </row>
    <row r="28" spans="2:18" s="17" customFormat="1" ht="15" customHeight="1">
      <c r="B28" s="35">
        <f t="shared" si="1"/>
        <v>3</v>
      </c>
      <c r="C28" s="26">
        <f t="shared" si="2"/>
        <v>17360.577766677794</v>
      </c>
      <c r="D28" s="26">
        <f t="shared" si="3"/>
        <v>14113.213015617868</v>
      </c>
      <c r="E28" s="26">
        <f>IF(B28="","-",SUM($D$26:D28))</f>
        <v>42419.930423117774</v>
      </c>
      <c r="F28" s="26">
        <f t="shared" si="4"/>
        <v>3247.3647510599258</v>
      </c>
      <c r="G28" s="26">
        <f>IF(B28="","-",SUM($F$26:F28))</f>
        <v>9661.802876915606</v>
      </c>
      <c r="H28" s="26">
        <f t="shared" si="5"/>
        <v>1690338.1971230842</v>
      </c>
      <c r="I28" s="30"/>
      <c r="J28" s="25">
        <f t="shared" si="6"/>
        <v>4</v>
      </c>
      <c r="K28" s="26">
        <f>SUM(F62:F73)</f>
        <v>54106.99632642455</v>
      </c>
      <c r="L28" s="26">
        <f>SUM(D62:D73)</f>
        <v>154219.93687370897</v>
      </c>
      <c r="M28" s="26">
        <f>IF(K28&lt;Assumptions!D$17,K28,Assumptions!D$17)</f>
        <v>0</v>
      </c>
      <c r="N28" s="26">
        <f>IF(L28&gt;Assumptions!D$18,Assumptions!D$18,L28)</f>
        <v>150000</v>
      </c>
      <c r="O28" s="26">
        <f t="shared" si="0"/>
        <v>150000</v>
      </c>
      <c r="P28" s="26">
        <f>O28*Assumptions!D$16</f>
        <v>45000</v>
      </c>
      <c r="Q28" s="20"/>
      <c r="R28" s="26">
        <f>IF(K28=0,"",R27*(1+Assumptions!$D$20))</f>
        <v>272097.7920000001</v>
      </c>
    </row>
    <row r="29" spans="2:18" s="17" customFormat="1" ht="15" customHeight="1">
      <c r="B29" s="35">
        <f t="shared" si="1"/>
        <v>4</v>
      </c>
      <c r="C29" s="26">
        <f t="shared" si="2"/>
        <v>17360.577766677794</v>
      </c>
      <c r="D29" s="26">
        <f t="shared" si="3"/>
        <v>14086.151642692368</v>
      </c>
      <c r="E29" s="26">
        <f>IF(B29="","-",SUM($D$26:D29))</f>
        <v>56506.082065810144</v>
      </c>
      <c r="F29" s="26">
        <f t="shared" si="4"/>
        <v>3274.426123985426</v>
      </c>
      <c r="G29" s="26">
        <f>IF(B29="","-",SUM($F$26:F29))</f>
        <v>12936.229000901032</v>
      </c>
      <c r="H29" s="26">
        <f t="shared" si="5"/>
        <v>1687063.770999099</v>
      </c>
      <c r="I29" s="30"/>
      <c r="J29" s="25">
        <f t="shared" si="6"/>
        <v>5</v>
      </c>
      <c r="K29" s="26">
        <f>SUM(F74:F85)</f>
        <v>59772.70588179946</v>
      </c>
      <c r="L29" s="26">
        <f>SUM(D74:D85)</f>
        <v>148554.22731833407</v>
      </c>
      <c r="M29" s="26">
        <f>IF(K29&lt;Assumptions!D$17,K29,Assumptions!D$17)</f>
        <v>0</v>
      </c>
      <c r="N29" s="26">
        <f>IF(L29&gt;Assumptions!D$18,Assumptions!D$18,L29)</f>
        <v>148554.22731833407</v>
      </c>
      <c r="O29" s="26">
        <f t="shared" si="0"/>
        <v>148554.22731833407</v>
      </c>
      <c r="P29" s="26">
        <f>O29*Assumptions!D$16</f>
        <v>44566.26819550022</v>
      </c>
      <c r="Q29" s="20"/>
      <c r="R29" s="26">
        <f>IF(K29=0,"",R28*(1+Assumptions!$D$20))</f>
        <v>293865.6153600001</v>
      </c>
    </row>
    <row r="30" spans="2:18" s="17" customFormat="1" ht="15" customHeight="1">
      <c r="B30" s="35">
        <f t="shared" si="1"/>
        <v>5</v>
      </c>
      <c r="C30" s="26">
        <f t="shared" si="2"/>
        <v>17360.577766677794</v>
      </c>
      <c r="D30" s="26">
        <f t="shared" si="3"/>
        <v>14058.864758325824</v>
      </c>
      <c r="E30" s="26">
        <f>IF(B30="","-",SUM($D$26:D30))</f>
        <v>70564.94682413597</v>
      </c>
      <c r="F30" s="26">
        <f t="shared" si="4"/>
        <v>3301.7130083519696</v>
      </c>
      <c r="G30" s="26">
        <f>IF(B30="","-",SUM($F$26:F30))</f>
        <v>16237.942009253002</v>
      </c>
      <c r="H30" s="26">
        <f t="shared" si="5"/>
        <v>1683762.057990747</v>
      </c>
      <c r="I30" s="30"/>
      <c r="J30" s="25">
        <f t="shared" si="6"/>
        <v>6</v>
      </c>
      <c r="K30" s="26">
        <f>SUM(F86:F97)</f>
        <v>66031.68926394916</v>
      </c>
      <c r="L30" s="26">
        <f>SUM(D86:D97)</f>
        <v>142295.24393618436</v>
      </c>
      <c r="M30" s="26">
        <f>IF(K30&lt;Assumptions!D$17,K30,Assumptions!D$17)</f>
        <v>0</v>
      </c>
      <c r="N30" s="26">
        <f>IF(L30&gt;Assumptions!D$18,Assumptions!D$18,L30)</f>
        <v>142295.24393618436</v>
      </c>
      <c r="O30" s="26">
        <f t="shared" si="0"/>
        <v>142295.24393618436</v>
      </c>
      <c r="P30" s="26">
        <f>O30*Assumptions!D$16</f>
        <v>42688.5731808553</v>
      </c>
      <c r="Q30" s="20"/>
      <c r="R30" s="26">
        <f>IF(K30=0,"",R29*(1+Assumptions!$D$20))</f>
        <v>317374.8645888001</v>
      </c>
    </row>
    <row r="31" spans="2:18" s="17" customFormat="1" ht="15" customHeight="1">
      <c r="B31" s="35">
        <f t="shared" si="1"/>
        <v>6</v>
      </c>
      <c r="C31" s="26">
        <f t="shared" si="2"/>
        <v>17360.577766677794</v>
      </c>
      <c r="D31" s="26">
        <f t="shared" si="3"/>
        <v>14031.350483256225</v>
      </c>
      <c r="E31" s="26">
        <f>IF(B31="","-",SUM($D$26:D31))</f>
        <v>84596.2973073922</v>
      </c>
      <c r="F31" s="26">
        <f t="shared" si="4"/>
        <v>3329.227283421569</v>
      </c>
      <c r="G31" s="26">
        <f>IF(B31="","-",SUM($F$26:F31))</f>
        <v>19567.16929267457</v>
      </c>
      <c r="H31" s="26">
        <f t="shared" si="5"/>
        <v>1680432.8307073254</v>
      </c>
      <c r="I31" s="30"/>
      <c r="J31" s="25">
        <f t="shared" si="6"/>
        <v>7</v>
      </c>
      <c r="K31" s="26">
        <f>SUM(F98:F109)</f>
        <v>72946.06999510783</v>
      </c>
      <c r="L31" s="26">
        <f>SUM(D98:D109)</f>
        <v>135380.86320502573</v>
      </c>
      <c r="M31" s="26">
        <f>IF(K31&lt;Assumptions!D$17,K31,Assumptions!D$17)</f>
        <v>0</v>
      </c>
      <c r="N31" s="26">
        <f>IF(L31&gt;Assumptions!D$18,Assumptions!D$18,L31)</f>
        <v>135380.86320502573</v>
      </c>
      <c r="O31" s="26">
        <f t="shared" si="0"/>
        <v>135380.86320502573</v>
      </c>
      <c r="P31" s="26">
        <f>O31*Assumptions!D$16</f>
        <v>40614.258961507716</v>
      </c>
      <c r="Q31" s="20"/>
      <c r="R31" s="26">
        <f>IF(K31=0,"",R30*(1+Assumptions!$D$20))</f>
        <v>342764.8537559041</v>
      </c>
    </row>
    <row r="32" spans="2:18" s="17" customFormat="1" ht="15" customHeight="1">
      <c r="B32" s="35">
        <f t="shared" si="1"/>
        <v>7</v>
      </c>
      <c r="C32" s="26">
        <f t="shared" si="2"/>
        <v>17360.577766677794</v>
      </c>
      <c r="D32" s="26">
        <f t="shared" si="3"/>
        <v>14003.606922561044</v>
      </c>
      <c r="E32" s="26">
        <f>IF(B32="","-",SUM($D$26:D32))</f>
        <v>98599.90422995324</v>
      </c>
      <c r="F32" s="26">
        <f t="shared" si="4"/>
        <v>3356.9708441167495</v>
      </c>
      <c r="G32" s="26">
        <f>IF(B32="","-",SUM($F$26:F32))</f>
        <v>22924.14013679132</v>
      </c>
      <c r="H32" s="26">
        <f t="shared" si="5"/>
        <v>1677075.8598632086</v>
      </c>
      <c r="I32" s="30"/>
      <c r="J32" s="25">
        <f t="shared" si="6"/>
        <v>8</v>
      </c>
      <c r="K32" s="26">
        <f>SUM(F110:F121)</f>
        <v>80584.47674208312</v>
      </c>
      <c r="L32" s="26">
        <f>SUM(D110:D121)</f>
        <v>127742.45645805041</v>
      </c>
      <c r="M32" s="26">
        <f>IF(K32&lt;Assumptions!D$17,K32,Assumptions!D$17)</f>
        <v>0</v>
      </c>
      <c r="N32" s="26">
        <f>IF(L32&gt;Assumptions!D$18,Assumptions!D$18,L32)</f>
        <v>127742.45645805041</v>
      </c>
      <c r="O32" s="26">
        <f t="shared" si="0"/>
        <v>127742.45645805041</v>
      </c>
      <c r="P32" s="26">
        <f>O32*Assumptions!D$16</f>
        <v>38322.736937415124</v>
      </c>
      <c r="Q32" s="20"/>
      <c r="R32" s="26">
        <f>IF(K32=0,"",R31*(1+Assumptions!$D$20))</f>
        <v>370186.04205637646</v>
      </c>
    </row>
    <row r="33" spans="2:18" s="17" customFormat="1" ht="15" customHeight="1">
      <c r="B33" s="35">
        <f t="shared" si="1"/>
        <v>8</v>
      </c>
      <c r="C33" s="26">
        <f t="shared" si="2"/>
        <v>17360.577766677794</v>
      </c>
      <c r="D33" s="26">
        <f t="shared" si="3"/>
        <v>13975.632165526738</v>
      </c>
      <c r="E33" s="26">
        <f>IF(B33="","-",SUM($D$26:D33))</f>
        <v>112575.53639547998</v>
      </c>
      <c r="F33" s="26">
        <f t="shared" si="4"/>
        <v>3384.9456011510556</v>
      </c>
      <c r="G33" s="26">
        <f>IF(B33="","-",SUM($F$26:F33))</f>
        <v>26309.085737942376</v>
      </c>
      <c r="H33" s="26">
        <f t="shared" si="5"/>
        <v>1673690.9142620575</v>
      </c>
      <c r="I33" s="30"/>
      <c r="J33" s="25">
        <f t="shared" si="6"/>
        <v>9</v>
      </c>
      <c r="K33" s="26">
        <f>SUM(F122:F133)</f>
        <v>89022.72448989848</v>
      </c>
      <c r="L33" s="26">
        <f>SUM(D122:D133)</f>
        <v>119304.20871023503</v>
      </c>
      <c r="M33" s="26">
        <f>IF(K33&lt;Assumptions!D$17,K33,Assumptions!D$17)</f>
        <v>0</v>
      </c>
      <c r="N33" s="26">
        <f>IF(L33&gt;Assumptions!D$18,Assumptions!D$18,L33)</f>
        <v>119304.20871023503</v>
      </c>
      <c r="O33" s="26">
        <f t="shared" si="0"/>
        <v>119304.20871023503</v>
      </c>
      <c r="P33" s="26">
        <f>O33*Assumptions!D$16</f>
        <v>35791.26261307051</v>
      </c>
      <c r="Q33" s="20"/>
      <c r="R33" s="26">
        <f>IF(K33=0,"",R32*(1+Assumptions!$D$20))</f>
        <v>399800.9254208866</v>
      </c>
    </row>
    <row r="34" spans="2:18" s="17" customFormat="1" ht="15" customHeight="1">
      <c r="B34" s="35">
        <f t="shared" si="1"/>
        <v>9</v>
      </c>
      <c r="C34" s="26">
        <f t="shared" si="2"/>
        <v>17360.577766677794</v>
      </c>
      <c r="D34" s="26">
        <f t="shared" si="3"/>
        <v>13947.424285517145</v>
      </c>
      <c r="E34" s="26">
        <f>IF(B34="","-",SUM($D$26:D34))</f>
        <v>126522.96068099713</v>
      </c>
      <c r="F34" s="26">
        <f t="shared" si="4"/>
        <v>3413.153481160649</v>
      </c>
      <c r="G34" s="26">
        <f>IF(B34="","-",SUM($F$26:F34))</f>
        <v>29722.239219103023</v>
      </c>
      <c r="H34" s="26">
        <f t="shared" si="5"/>
        <v>1670277.7607808968</v>
      </c>
      <c r="I34" s="30"/>
      <c r="J34" s="25">
        <f t="shared" si="6"/>
        <v>10</v>
      </c>
      <c r="K34" s="26">
        <f>SUM(F134:F145)</f>
        <v>98344.56704321726</v>
      </c>
      <c r="L34" s="26">
        <f>SUM(D134:D145)</f>
        <v>109982.36615691625</v>
      </c>
      <c r="M34" s="26">
        <f>IF(K34&lt;Assumptions!D$17,K34,Assumptions!D$17)</f>
        <v>0</v>
      </c>
      <c r="N34" s="26">
        <f>IF(L34&gt;Assumptions!D$18,Assumptions!D$18,L34)</f>
        <v>109982.36615691625</v>
      </c>
      <c r="O34" s="26">
        <f t="shared" si="0"/>
        <v>109982.36615691625</v>
      </c>
      <c r="P34" s="26">
        <f>O34*Assumptions!D$16</f>
        <v>32994.709847074875</v>
      </c>
      <c r="Q34" s="20"/>
      <c r="R34" s="26">
        <f>IF(K34=0,"",R33*(1+Assumptions!$D$20))</f>
        <v>431784.99945455755</v>
      </c>
    </row>
    <row r="35" spans="2:18" s="17" customFormat="1" ht="15" customHeight="1">
      <c r="B35" s="35">
        <f t="shared" si="1"/>
        <v>10</v>
      </c>
      <c r="C35" s="26">
        <f t="shared" si="2"/>
        <v>17360.577766677794</v>
      </c>
      <c r="D35" s="26">
        <f t="shared" si="3"/>
        <v>13918.981339840806</v>
      </c>
      <c r="E35" s="26">
        <f>IF(B35="","-",SUM($D$26:D35))</f>
        <v>140441.94202083795</v>
      </c>
      <c r="F35" s="26">
        <f t="shared" si="4"/>
        <v>3441.596426836988</v>
      </c>
      <c r="G35" s="26">
        <f>IF(B35="","-",SUM($F$26:F35))</f>
        <v>33163.83564594001</v>
      </c>
      <c r="H35" s="26">
        <f t="shared" si="5"/>
        <v>1666836.1643540598</v>
      </c>
      <c r="I35" s="30"/>
      <c r="J35" s="25">
        <f t="shared" si="6"/>
        <v>11</v>
      </c>
      <c r="K35" s="28">
        <f>SUM(F146:F157)</f>
        <v>108642.52832449887</v>
      </c>
      <c r="L35" s="26">
        <f>SUM(D146:D157)</f>
        <v>99684.40487563467</v>
      </c>
      <c r="M35" s="26">
        <f>IF(K35&lt;Assumptions!D$17,K35,Assumptions!D$17)</f>
        <v>0</v>
      </c>
      <c r="N35" s="26">
        <f>IF(L35&gt;Assumptions!D$18,Assumptions!D$18,L35)</f>
        <v>99684.40487563467</v>
      </c>
      <c r="O35" s="26">
        <f t="shared" si="0"/>
        <v>99684.40487563467</v>
      </c>
      <c r="P35" s="26">
        <f>O35*Assumptions!D$16</f>
        <v>29905.3214626904</v>
      </c>
      <c r="R35" s="26">
        <f>IF(K35=0,"",R34*(1+Assumptions!$D$20))</f>
        <v>466327.79941092216</v>
      </c>
    </row>
    <row r="36" spans="2:18" s="17" customFormat="1" ht="15" customHeight="1">
      <c r="B36" s="35">
        <f t="shared" si="1"/>
        <v>11</v>
      </c>
      <c r="C36" s="26">
        <f t="shared" si="2"/>
        <v>17360.577766677794</v>
      </c>
      <c r="D36" s="26">
        <f t="shared" si="3"/>
        <v>13890.301369617166</v>
      </c>
      <c r="E36" s="26">
        <f>IF(B36="","-",SUM($D$26:D36))</f>
        <v>154332.2433904551</v>
      </c>
      <c r="F36" s="26">
        <f t="shared" si="4"/>
        <v>3470.2763970606284</v>
      </c>
      <c r="G36" s="26">
        <f>IF(B36="","-",SUM($F$26:F36))</f>
        <v>36634.11204300064</v>
      </c>
      <c r="H36" s="26">
        <f t="shared" si="5"/>
        <v>1663365.8879569992</v>
      </c>
      <c r="I36" s="30"/>
      <c r="J36" s="25">
        <f t="shared" si="6"/>
        <v>12</v>
      </c>
      <c r="K36" s="26">
        <f>SUM(F158:F169)</f>
        <v>120018.82071993517</v>
      </c>
      <c r="L36" s="26">
        <f>SUM(D158:D169)</f>
        <v>88308.11248019835</v>
      </c>
      <c r="M36" s="26">
        <f>IF(K36&lt;Assumptions!D$17,K36,Assumptions!D$17)</f>
        <v>0</v>
      </c>
      <c r="N36" s="26">
        <f>IF(L36&gt;Assumptions!D$18,Assumptions!D$18,L36)</f>
        <v>88308.11248019835</v>
      </c>
      <c r="O36" s="26">
        <f t="shared" si="0"/>
        <v>88308.11248019835</v>
      </c>
      <c r="P36" s="26">
        <f>O36*Assumptions!D$16</f>
        <v>26492.433744059505</v>
      </c>
      <c r="R36" s="26">
        <f>IF(K36=0,"",R35*(1+Assumptions!$D$20))</f>
        <v>503634.02336379595</v>
      </c>
    </row>
    <row r="37" spans="1:18" s="17" customFormat="1" ht="15" customHeight="1">
      <c r="A37" s="29"/>
      <c r="B37" s="36">
        <f t="shared" si="1"/>
        <v>12</v>
      </c>
      <c r="C37" s="37">
        <f t="shared" si="2"/>
        <v>17360.577766677794</v>
      </c>
      <c r="D37" s="37">
        <f t="shared" si="3"/>
        <v>13861.38239964166</v>
      </c>
      <c r="E37" s="37">
        <f>IF(B37="","-",SUM($D$26:D37))</f>
        <v>168193.62579009676</v>
      </c>
      <c r="F37" s="37">
        <f t="shared" si="4"/>
        <v>3499.1953670361345</v>
      </c>
      <c r="G37" s="37">
        <f>IF(B37="","-",SUM($F$26:F37))</f>
        <v>40133.307410036774</v>
      </c>
      <c r="H37" s="37">
        <f t="shared" si="5"/>
        <v>1659866.692589963</v>
      </c>
      <c r="I37" s="30"/>
      <c r="J37" s="25">
        <f t="shared" si="6"/>
        <v>13</v>
      </c>
      <c r="K37" s="26">
        <f>SUM(F170:F181)</f>
        <v>132586.35958820675</v>
      </c>
      <c r="L37" s="26">
        <f>SUM(D170:D181)</f>
        <v>75740.57361192681</v>
      </c>
      <c r="M37" s="26">
        <f>IF(K37&lt;Assumptions!D$17,K37,Assumptions!D$17)</f>
        <v>0</v>
      </c>
      <c r="N37" s="26">
        <f>IF(L37&gt;Assumptions!D$18,Assumptions!D$18,L37)</f>
        <v>75740.57361192681</v>
      </c>
      <c r="O37" s="26">
        <f t="shared" si="0"/>
        <v>75740.57361192681</v>
      </c>
      <c r="P37" s="26">
        <f>O37*Assumptions!D$16</f>
        <v>22722.172083578043</v>
      </c>
      <c r="R37" s="26">
        <f>IF(K37=0,"",R36*(1+Assumptions!$D$20))</f>
        <v>543924.7452328997</v>
      </c>
    </row>
    <row r="38" spans="1:55" s="29" customFormat="1" ht="15" customHeight="1">
      <c r="A38" s="17"/>
      <c r="B38" s="35">
        <f t="shared" si="1"/>
        <v>13</v>
      </c>
      <c r="C38" s="26">
        <f t="shared" si="2"/>
        <v>17360.577766677794</v>
      </c>
      <c r="D38" s="26">
        <f t="shared" si="3"/>
        <v>13832.222438249692</v>
      </c>
      <c r="E38" s="26">
        <f>IF(B38="","-",SUM($D$26:D38))</f>
        <v>182025.84822834644</v>
      </c>
      <c r="F38" s="26">
        <f t="shared" si="4"/>
        <v>3528.3553284281024</v>
      </c>
      <c r="G38" s="26">
        <f>IF(B38="","-",SUM($F$26:F38))</f>
        <v>43661.662738464875</v>
      </c>
      <c r="H38" s="26">
        <f t="shared" si="5"/>
        <v>1656338.337261535</v>
      </c>
      <c r="I38" s="30"/>
      <c r="J38" s="25">
        <f t="shared" si="6"/>
        <v>14</v>
      </c>
      <c r="K38" s="26">
        <f>SUM(F182:F193)</f>
        <v>146469.8840015627</v>
      </c>
      <c r="L38" s="26">
        <f>SUM(D182:D193)</f>
        <v>61857.049198570836</v>
      </c>
      <c r="M38" s="26">
        <f>IF(K38&lt;Assumptions!D$17,K38,Assumptions!D$17)</f>
        <v>0</v>
      </c>
      <c r="N38" s="26">
        <f>IF(L38&gt;Assumptions!D$18,Assumptions!D$18,L38)</f>
        <v>61857.049198570836</v>
      </c>
      <c r="O38" s="26">
        <f t="shared" si="0"/>
        <v>61857.049198570836</v>
      </c>
      <c r="P38" s="26">
        <f>O38*Assumptions!D$16</f>
        <v>18557.11475957125</v>
      </c>
      <c r="Q38" s="30"/>
      <c r="R38" s="26">
        <f>IF(K38=0,"",R37*(1+Assumptions!$D$20))</f>
        <v>587438.7248515317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</row>
    <row r="39" spans="2:18" s="17" customFormat="1" ht="15" customHeight="1">
      <c r="B39" s="35">
        <f t="shared" si="1"/>
        <v>14</v>
      </c>
      <c r="C39" s="26">
        <f t="shared" si="2"/>
        <v>17360.577766677794</v>
      </c>
      <c r="D39" s="26">
        <f t="shared" si="3"/>
        <v>13802.819477179459</v>
      </c>
      <c r="E39" s="26">
        <f>IF(B39="","-",SUM($D$26:D39))</f>
        <v>195828.6677055259</v>
      </c>
      <c r="F39" s="26">
        <f t="shared" si="4"/>
        <v>3557.758289498335</v>
      </c>
      <c r="G39" s="26">
        <f>IF(B39="","-",SUM($F$26:F39))</f>
        <v>47219.42102796321</v>
      </c>
      <c r="H39" s="26">
        <f t="shared" si="5"/>
        <v>1652780.5789720367</v>
      </c>
      <c r="I39" s="30"/>
      <c r="J39" s="25">
        <f t="shared" si="6"/>
        <v>15</v>
      </c>
      <c r="K39" s="26">
        <f>SUM(F194:F205)</f>
        <v>161807.1948431373</v>
      </c>
      <c r="L39" s="26">
        <f>SUM(D194:D205)</f>
        <v>46519.73835699621</v>
      </c>
      <c r="M39" s="26">
        <f>IF(K39&lt;Assumptions!D$17,K39,Assumptions!D$17)</f>
        <v>0</v>
      </c>
      <c r="N39" s="26">
        <f>IF(L39&gt;Assumptions!D$18,Assumptions!D$18,L39)</f>
        <v>46519.73835699621</v>
      </c>
      <c r="O39" s="26">
        <f t="shared" si="0"/>
        <v>46519.73835699621</v>
      </c>
      <c r="P39" s="26">
        <f>O39*Assumptions!D$16</f>
        <v>13955.921507098863</v>
      </c>
      <c r="R39" s="26">
        <f>IF(K39=0,"",R38*(1+Assumptions!$D$20))</f>
        <v>634433.8228396543</v>
      </c>
    </row>
    <row r="40" spans="2:18" s="17" customFormat="1" ht="15" customHeight="1">
      <c r="B40" s="35">
        <f t="shared" si="1"/>
        <v>15</v>
      </c>
      <c r="C40" s="26">
        <f t="shared" si="2"/>
        <v>17360.577766677794</v>
      </c>
      <c r="D40" s="26">
        <f t="shared" si="3"/>
        <v>13773.171491433639</v>
      </c>
      <c r="E40" s="26">
        <f>IF(B40="","-",SUM($D$26:D40))</f>
        <v>209601.83919695954</v>
      </c>
      <c r="F40" s="26">
        <f t="shared" si="4"/>
        <v>3587.406275244155</v>
      </c>
      <c r="G40" s="26">
        <f>IF(B40="","-",SUM($F$26:F40))</f>
        <v>50806.82730320736</v>
      </c>
      <c r="H40" s="26">
        <f t="shared" si="5"/>
        <v>1649193.1726967925</v>
      </c>
      <c r="I40" s="30"/>
      <c r="J40" s="25">
        <f t="shared" si="6"/>
        <v>16</v>
      </c>
      <c r="K40" s="26">
        <f>SUM(F206:F217)</f>
        <v>178750.52254923386</v>
      </c>
      <c r="L40" s="26">
        <f>SUM(D206:D217)</f>
        <v>29576.410650899652</v>
      </c>
      <c r="M40" s="26">
        <f>IF(K40&lt;Assumptions!D$17,K40,Assumptions!D$17)</f>
        <v>0</v>
      </c>
      <c r="N40" s="26">
        <f>IF(L40&gt;Assumptions!D$18,Assumptions!D$18,L40)</f>
        <v>29576.410650899652</v>
      </c>
      <c r="O40" s="26">
        <f t="shared" si="0"/>
        <v>29576.410650899652</v>
      </c>
      <c r="P40" s="26">
        <f>O40*Assumptions!D$16</f>
        <v>8872.923195269896</v>
      </c>
      <c r="R40" s="26">
        <f>IF(K40=0,"",R39*(1+Assumptions!$D$20))</f>
        <v>685188.5286668267</v>
      </c>
    </row>
    <row r="41" spans="2:18" s="17" customFormat="1" ht="15" customHeight="1">
      <c r="B41" s="35">
        <f t="shared" si="1"/>
        <v>16</v>
      </c>
      <c r="C41" s="26">
        <f t="shared" si="2"/>
        <v>17360.577766677794</v>
      </c>
      <c r="D41" s="26">
        <f t="shared" si="3"/>
        <v>13743.276439139938</v>
      </c>
      <c r="E41" s="26">
        <f>IF(B41="","-",SUM($D$26:D41))</f>
        <v>223345.11563609948</v>
      </c>
      <c r="F41" s="26">
        <f t="shared" si="4"/>
        <v>3617.301327537856</v>
      </c>
      <c r="G41" s="26">
        <f>IF(B41="","-",SUM($F$26:F41))</f>
        <v>54424.12863074522</v>
      </c>
      <c r="H41" s="26">
        <f t="shared" si="5"/>
        <v>1645575.8713692548</v>
      </c>
      <c r="I41" s="30"/>
      <c r="J41" s="25">
        <f t="shared" si="6"/>
        <v>17</v>
      </c>
      <c r="K41" s="26">
        <f>SUM(F218:F229)</f>
        <v>197468.03807209892</v>
      </c>
      <c r="L41" s="26">
        <f>SUM(D218:D229)</f>
        <v>10858.895128034605</v>
      </c>
      <c r="M41" s="26">
        <f>IF(K41&lt;Assumptions!D$17,K41,Assumptions!D$17)</f>
        <v>0</v>
      </c>
      <c r="N41" s="26">
        <f>IF(L41&gt;Assumptions!D$18,Assumptions!D$18,L41)</f>
        <v>10858.895128034605</v>
      </c>
      <c r="O41" s="26">
        <f t="shared" si="0"/>
        <v>10858.895128034605</v>
      </c>
      <c r="P41" s="26">
        <f>O41*Assumptions!D$16</f>
        <v>3257.668538410381</v>
      </c>
      <c r="R41" s="26">
        <f>IF(K41=0,"",R40*(1+Assumptions!$D$20))</f>
        <v>740003.6109601728</v>
      </c>
    </row>
    <row r="42" spans="2:18" s="17" customFormat="1" ht="15" customHeight="1">
      <c r="B42" s="35">
        <f t="shared" si="1"/>
        <v>17</v>
      </c>
      <c r="C42" s="26">
        <f t="shared" si="2"/>
        <v>17360.577766677794</v>
      </c>
      <c r="D42" s="26">
        <f t="shared" si="3"/>
        <v>13713.132261410456</v>
      </c>
      <c r="E42" s="26">
        <f>IF(B42="","-",SUM($D$26:D42))</f>
        <v>237058.24789750992</v>
      </c>
      <c r="F42" s="26">
        <f t="shared" si="4"/>
        <v>3647.4455052673384</v>
      </c>
      <c r="G42" s="26">
        <f>IF(B42="","-",SUM($F$26:F42))</f>
        <v>58071.574136012554</v>
      </c>
      <c r="H42" s="26">
        <f t="shared" si="5"/>
        <v>1641928.4258639875</v>
      </c>
      <c r="I42" s="30"/>
      <c r="J42" s="25">
        <f t="shared" si="6"/>
        <v>18</v>
      </c>
      <c r="K42" s="26">
        <f>SUM(F230:F241)</f>
        <v>0</v>
      </c>
      <c r="L42" s="26">
        <f>SUM(D230:D241)</f>
        <v>0</v>
      </c>
      <c r="M42" s="26">
        <f>IF(K42&lt;Assumptions!D$17,K42,Assumptions!D$17)</f>
        <v>0</v>
      </c>
      <c r="N42" s="26">
        <f>IF(L42&gt;Assumptions!D$18,Assumptions!D$18,L42)</f>
        <v>0</v>
      </c>
      <c r="O42" s="26">
        <f t="shared" si="0"/>
        <v>0</v>
      </c>
      <c r="P42" s="26">
        <f>O42*Assumptions!D$16</f>
        <v>0</v>
      </c>
      <c r="R42" s="26">
        <f>IF(K42=0,"",R41*(1+Assumptions!$D$20))</f>
      </c>
    </row>
    <row r="43" spans="2:18" s="17" customFormat="1" ht="15" customHeight="1">
      <c r="B43" s="35">
        <f t="shared" si="1"/>
        <v>18</v>
      </c>
      <c r="C43" s="26">
        <f t="shared" si="2"/>
        <v>17360.577766677794</v>
      </c>
      <c r="D43" s="26">
        <f t="shared" si="3"/>
        <v>13682.736882199895</v>
      </c>
      <c r="E43" s="26">
        <f>IF(B43="","-",SUM($D$26:D43))</f>
        <v>250740.9847797098</v>
      </c>
      <c r="F43" s="26">
        <f t="shared" si="4"/>
        <v>3677.8408844778987</v>
      </c>
      <c r="G43" s="26">
        <f>IF(B43="","-",SUM($F$26:F43))</f>
        <v>61749.41502049045</v>
      </c>
      <c r="H43" s="26">
        <f t="shared" si="5"/>
        <v>1638250.5849795097</v>
      </c>
      <c r="I43" s="30"/>
      <c r="J43" s="25">
        <f t="shared" si="6"/>
        <v>19</v>
      </c>
      <c r="K43" s="26">
        <f>SUM(F242:F253)</f>
        <v>0</v>
      </c>
      <c r="L43" s="26">
        <f>SUM(D242:D253)</f>
        <v>0</v>
      </c>
      <c r="M43" s="26">
        <f>IF(K43&lt;Assumptions!D$17,K43,Assumptions!D$17)</f>
        <v>0</v>
      </c>
      <c r="N43" s="26">
        <f>IF(L43&gt;Assumptions!D$18,Assumptions!D$18,L43)</f>
        <v>0</v>
      </c>
      <c r="O43" s="26">
        <f t="shared" si="0"/>
        <v>0</v>
      </c>
      <c r="P43" s="26">
        <f>O43*Assumptions!D$16</f>
        <v>0</v>
      </c>
      <c r="R43" s="26">
        <f>IF(K43=0,"",R42*(1+Assumptions!$D$20))</f>
      </c>
    </row>
    <row r="44" spans="2:18" s="17" customFormat="1" ht="15" customHeight="1">
      <c r="B44" s="35">
        <f t="shared" si="1"/>
        <v>19</v>
      </c>
      <c r="C44" s="26">
        <f t="shared" si="2"/>
        <v>17360.577766677794</v>
      </c>
      <c r="D44" s="26">
        <f t="shared" si="3"/>
        <v>13652.08820816258</v>
      </c>
      <c r="E44" s="26">
        <f>IF(B44="","-",SUM($D$26:D44))</f>
        <v>264393.0729878724</v>
      </c>
      <c r="F44" s="26">
        <f t="shared" si="4"/>
        <v>3708.4895585152135</v>
      </c>
      <c r="G44" s="26">
        <f>IF(B44="","-",SUM($F$26:F44))</f>
        <v>65457.90457900566</v>
      </c>
      <c r="H44" s="26">
        <f t="shared" si="5"/>
        <v>1634542.0954209946</v>
      </c>
      <c r="I44" s="30"/>
      <c r="J44" s="25">
        <f t="shared" si="6"/>
        <v>20</v>
      </c>
      <c r="K44" s="26">
        <f>SUM(F254:F265)</f>
        <v>0</v>
      </c>
      <c r="L44" s="26">
        <f>SUM(D254:D265)</f>
        <v>0</v>
      </c>
      <c r="M44" s="26">
        <f>IF(K44&lt;Assumptions!D$17,K44,Assumptions!D$17)</f>
        <v>0</v>
      </c>
      <c r="N44" s="26">
        <f>IF(L44&gt;Assumptions!D$18,Assumptions!D$18,L44)</f>
        <v>0</v>
      </c>
      <c r="O44" s="26">
        <f t="shared" si="0"/>
        <v>0</v>
      </c>
      <c r="P44" s="26">
        <f>O44*Assumptions!D$16</f>
        <v>0</v>
      </c>
      <c r="R44" s="26">
        <f>IF(K44=0,"",R43*(1+Assumptions!$D$20))</f>
      </c>
    </row>
    <row r="45" spans="2:18" s="17" customFormat="1" ht="15" customHeight="1">
      <c r="B45" s="35">
        <f t="shared" si="1"/>
        <v>20</v>
      </c>
      <c r="C45" s="26">
        <f t="shared" si="2"/>
        <v>17360.577766677794</v>
      </c>
      <c r="D45" s="26">
        <f t="shared" si="3"/>
        <v>13621.184128508288</v>
      </c>
      <c r="E45" s="26">
        <f>IF(B45="","-",SUM($D$26:D45))</f>
        <v>278014.2571163807</v>
      </c>
      <c r="F45" s="26">
        <f t="shared" si="4"/>
        <v>3739.3936381695057</v>
      </c>
      <c r="G45" s="26">
        <f>IF(B45="","-",SUM($F$26:F45))</f>
        <v>69197.29821717516</v>
      </c>
      <c r="H45" s="26">
        <f t="shared" si="5"/>
        <v>1630802.7017828252</v>
      </c>
      <c r="I45" s="30"/>
      <c r="J45" s="25">
        <f t="shared" si="6"/>
        <v>21</v>
      </c>
      <c r="K45" s="26">
        <f>SUM(F266:F277)</f>
        <v>0</v>
      </c>
      <c r="L45" s="26">
        <f>SUM(D266:D277)</f>
        <v>0</v>
      </c>
      <c r="M45" s="26">
        <f>IF(K45&lt;Assumptions!D$17,K45,Assumptions!D$17)</f>
        <v>0</v>
      </c>
      <c r="N45" s="26">
        <f>IF(L45&gt;Assumptions!D$18,Assumptions!D$18,L45)</f>
        <v>0</v>
      </c>
      <c r="O45" s="26">
        <f t="shared" si="0"/>
        <v>0</v>
      </c>
      <c r="P45" s="26">
        <f>O45*Assumptions!D$16</f>
        <v>0</v>
      </c>
      <c r="R45" s="26">
        <f>IF(K45=0,"",R44*(1+Assumptions!$D$20))</f>
      </c>
    </row>
    <row r="46" spans="2:34" s="17" customFormat="1" ht="15" customHeight="1">
      <c r="B46" s="35">
        <f t="shared" si="1"/>
        <v>21</v>
      </c>
      <c r="C46" s="26">
        <f t="shared" si="2"/>
        <v>17360.577766677794</v>
      </c>
      <c r="D46" s="26">
        <f t="shared" si="3"/>
        <v>13590.022514856877</v>
      </c>
      <c r="E46" s="26">
        <f>IF(B46="","-",SUM($D$26:D46))</f>
        <v>291604.27963123756</v>
      </c>
      <c r="F46" s="26">
        <f t="shared" si="4"/>
        <v>3770.555251820917</v>
      </c>
      <c r="G46" s="26">
        <f>IF(B46="","-",SUM($F$26:F46))</f>
        <v>72967.85346899608</v>
      </c>
      <c r="H46" s="26">
        <f t="shared" si="5"/>
        <v>1627032.1465310042</v>
      </c>
      <c r="I46" s="30"/>
      <c r="J46" s="25">
        <f t="shared" si="6"/>
        <v>22</v>
      </c>
      <c r="K46" s="26">
        <f>SUM(F278:F289)</f>
        <v>0</v>
      </c>
      <c r="L46" s="26">
        <f>SUM(D278:D289)</f>
        <v>0</v>
      </c>
      <c r="M46" s="26">
        <f>IF(K46&lt;Assumptions!D$17,K46,Assumptions!D$17)</f>
        <v>0</v>
      </c>
      <c r="N46" s="26">
        <f>IF(L46&gt;Assumptions!D$18,Assumptions!D$18,L46)</f>
        <v>0</v>
      </c>
      <c r="O46" s="26">
        <f t="shared" si="0"/>
        <v>0</v>
      </c>
      <c r="P46" s="26">
        <f>O46*Assumptions!D$16</f>
        <v>0</v>
      </c>
      <c r="Q46" s="30"/>
      <c r="R46" s="26">
        <f>IF(K46=0,"",R45*(1+Assumptions!$D$20))</f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s="17" customFormat="1" ht="15" customHeight="1">
      <c r="B47" s="35">
        <f t="shared" si="1"/>
        <v>22</v>
      </c>
      <c r="C47" s="26">
        <f t="shared" si="2"/>
        <v>17360.577766677794</v>
      </c>
      <c r="D47" s="26">
        <f t="shared" si="3"/>
        <v>13558.601221091702</v>
      </c>
      <c r="E47" s="26">
        <f>IF(B47="","-",SUM($D$26:D47))</f>
        <v>305162.88085232925</v>
      </c>
      <c r="F47" s="26">
        <f t="shared" si="4"/>
        <v>3801.9765455860925</v>
      </c>
      <c r="G47" s="26">
        <f>IF(B47="","-",SUM($F$26:F47))</f>
        <v>76769.83001458217</v>
      </c>
      <c r="H47" s="26">
        <f t="shared" si="5"/>
        <v>1623230.1699854182</v>
      </c>
      <c r="I47" s="30"/>
      <c r="J47" s="25">
        <f t="shared" si="6"/>
        <v>23</v>
      </c>
      <c r="K47" s="26">
        <f>SUM(F290:F301)</f>
        <v>0</v>
      </c>
      <c r="L47" s="26">
        <f>SUM(D290:D301)</f>
        <v>0</v>
      </c>
      <c r="M47" s="26">
        <f>IF(K47&lt;Assumptions!D$17,K47,Assumptions!D$17)</f>
        <v>0</v>
      </c>
      <c r="N47" s="26">
        <f>IF(L47&gt;Assumptions!D$18,Assumptions!D$18,L47)</f>
        <v>0</v>
      </c>
      <c r="O47" s="26">
        <f t="shared" si="0"/>
        <v>0</v>
      </c>
      <c r="P47" s="26">
        <f>O47*Assumptions!D$16</f>
        <v>0</v>
      </c>
      <c r="Q47" s="30"/>
      <c r="R47" s="26">
        <f>IF(K47=0,"",R46*(1+Assumptions!$D$20))</f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s="17" customFormat="1" ht="15" customHeight="1">
      <c r="B48" s="35">
        <f t="shared" si="1"/>
        <v>23</v>
      </c>
      <c r="C48" s="26">
        <f t="shared" si="2"/>
        <v>17360.577766677794</v>
      </c>
      <c r="D48" s="26">
        <f t="shared" si="3"/>
        <v>13526.918083211818</v>
      </c>
      <c r="E48" s="26">
        <f>IF(B48="","-",SUM($D$26:D48))</f>
        <v>318689.79893554107</v>
      </c>
      <c r="F48" s="26">
        <f t="shared" si="4"/>
        <v>3833.659683465976</v>
      </c>
      <c r="G48" s="26">
        <f>IF(B48="","-",SUM($F$26:F48))</f>
        <v>80603.48969804814</v>
      </c>
      <c r="H48" s="26">
        <f t="shared" si="5"/>
        <v>1619396.5103019523</v>
      </c>
      <c r="I48" s="30"/>
      <c r="J48" s="31">
        <f t="shared" si="6"/>
        <v>24</v>
      </c>
      <c r="K48" s="28">
        <f>SUM(F302:F313)</f>
        <v>0</v>
      </c>
      <c r="L48" s="28">
        <f>SUM(D302:D313)</f>
        <v>0</v>
      </c>
      <c r="M48" s="26">
        <f>IF(K48&lt;Assumptions!D$17,K48,Assumptions!D$17)</f>
        <v>0</v>
      </c>
      <c r="N48" s="26">
        <f>IF(L48&gt;Assumptions!D$18,Assumptions!D$18,L48)</f>
        <v>0</v>
      </c>
      <c r="O48" s="28">
        <f t="shared" si="0"/>
        <v>0</v>
      </c>
      <c r="P48" s="26">
        <f>O48*Assumptions!D$16</f>
        <v>0</v>
      </c>
      <c r="Q48" s="30"/>
      <c r="R48" s="26">
        <f>IF(K48=0,"",R47*(1+Assumptions!$D$20))</f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s="17" customFormat="1" ht="15" customHeight="1">
      <c r="A49" s="29"/>
      <c r="B49" s="36">
        <f t="shared" si="1"/>
        <v>24</v>
      </c>
      <c r="C49" s="37">
        <f t="shared" si="2"/>
        <v>17360.577766677794</v>
      </c>
      <c r="D49" s="37">
        <f t="shared" si="3"/>
        <v>13494.970919182935</v>
      </c>
      <c r="E49" s="37">
        <f>IF(B49="","-",SUM($D$26:D49))</f>
        <v>332184.769854724</v>
      </c>
      <c r="F49" s="37">
        <f t="shared" si="4"/>
        <v>3865.606847494859</v>
      </c>
      <c r="G49" s="37">
        <f>IF(B49="","-",SUM($F$26:F49))</f>
        <v>84469.096545543</v>
      </c>
      <c r="H49" s="37">
        <f t="shared" si="5"/>
        <v>1615530.9034544574</v>
      </c>
      <c r="I49" s="30"/>
      <c r="J49" s="25">
        <f t="shared" si="6"/>
        <v>25</v>
      </c>
      <c r="K49" s="26">
        <f>SUM(F314:F325)</f>
        <v>0</v>
      </c>
      <c r="L49" s="26">
        <f>SUM(D314:D325)</f>
        <v>0</v>
      </c>
      <c r="M49" s="26">
        <f>IF(K49&lt;Assumptions!D$17,K49,Assumptions!D$17)</f>
        <v>0</v>
      </c>
      <c r="N49" s="26">
        <f>IF(L49&gt;Assumptions!D$18,Assumptions!D$18,L49)</f>
        <v>0</v>
      </c>
      <c r="O49" s="26">
        <f t="shared" si="0"/>
        <v>0</v>
      </c>
      <c r="P49" s="26">
        <f>O49*Assumptions!D$16</f>
        <v>0</v>
      </c>
      <c r="Q49" s="30"/>
      <c r="R49" s="26">
        <f>IF(K49=0,"",R48*(1+Assumptions!$D$20))</f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s="29" customFormat="1" ht="15" customHeight="1">
      <c r="A50" s="17"/>
      <c r="B50" s="35">
        <f t="shared" si="1"/>
        <v>25</v>
      </c>
      <c r="C50" s="26">
        <f t="shared" si="2"/>
        <v>17360.577766677794</v>
      </c>
      <c r="D50" s="26">
        <f t="shared" si="3"/>
        <v>13462.757528787144</v>
      </c>
      <c r="E50" s="26">
        <f>IF(B50="","-",SUM($D$26:D50))</f>
        <v>345647.52738351113</v>
      </c>
      <c r="F50" s="26">
        <f t="shared" si="4"/>
        <v>3897.82023789065</v>
      </c>
      <c r="G50" s="26">
        <f>IF(B50="","-",SUM($F$26:F50))</f>
        <v>88366.91678343364</v>
      </c>
      <c r="H50" s="26">
        <f t="shared" si="5"/>
        <v>1611633.0832165668</v>
      </c>
      <c r="I50" s="30"/>
      <c r="J50" s="25">
        <f t="shared" si="6"/>
        <v>26</v>
      </c>
      <c r="K50" s="26">
        <f>SUM(F326:F337)</f>
        <v>0</v>
      </c>
      <c r="L50" s="26">
        <f>SUM(D326:D337)</f>
        <v>0</v>
      </c>
      <c r="M50" s="26">
        <f>IF(K50&lt;Assumptions!D$17,K50,Assumptions!D$17)</f>
        <v>0</v>
      </c>
      <c r="N50" s="26">
        <f>IF(L50&gt;Assumptions!D$18,Assumptions!D$18,L50)</f>
        <v>0</v>
      </c>
      <c r="O50" s="26">
        <f t="shared" si="0"/>
        <v>0</v>
      </c>
      <c r="P50" s="26">
        <f>O50*Assumptions!D$16</f>
        <v>0</v>
      </c>
      <c r="Q50" s="30"/>
      <c r="R50" s="26">
        <f>IF(K50=0,"",R49*(1+Assumptions!$D$20))</f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s="17" customFormat="1" ht="15" customHeight="1">
      <c r="B51" s="35">
        <f t="shared" si="1"/>
        <v>26</v>
      </c>
      <c r="C51" s="26">
        <f t="shared" si="2"/>
        <v>17360.577766677794</v>
      </c>
      <c r="D51" s="26">
        <f t="shared" si="3"/>
        <v>13430.27569347139</v>
      </c>
      <c r="E51" s="26">
        <f>IF(B51="","-",SUM($D$26:D51))</f>
        <v>359077.8030769825</v>
      </c>
      <c r="F51" s="26">
        <f t="shared" si="4"/>
        <v>3930.3020732064033</v>
      </c>
      <c r="G51" s="26">
        <f>IF(B51="","-",SUM($F$26:F51))</f>
        <v>92297.21885664004</v>
      </c>
      <c r="H51" s="26">
        <f t="shared" si="5"/>
        <v>1607702.7811433603</v>
      </c>
      <c r="I51" s="30"/>
      <c r="J51" s="25">
        <f t="shared" si="6"/>
        <v>27</v>
      </c>
      <c r="K51" s="26">
        <f>SUM(F338:F349)</f>
        <v>0</v>
      </c>
      <c r="L51" s="26">
        <f>SUM(D338:D349)</f>
        <v>0</v>
      </c>
      <c r="M51" s="26">
        <f>IF(K51&lt;Assumptions!D$17,K51,Assumptions!D$17)</f>
        <v>0</v>
      </c>
      <c r="N51" s="26">
        <f>IF(L51&gt;Assumptions!D$18,Assumptions!D$18,L51)</f>
        <v>0</v>
      </c>
      <c r="O51" s="26">
        <f t="shared" si="0"/>
        <v>0</v>
      </c>
      <c r="P51" s="26">
        <f>O51*Assumptions!D$16</f>
        <v>0</v>
      </c>
      <c r="Q51" s="30"/>
      <c r="R51" s="26">
        <f>IF(K51=0,"",R50*(1+Assumptions!$D$20))</f>
      </c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s="17" customFormat="1" ht="15" customHeight="1">
      <c r="B52" s="35">
        <f t="shared" si="1"/>
        <v>27</v>
      </c>
      <c r="C52" s="26">
        <f t="shared" si="2"/>
        <v>17360.577766677794</v>
      </c>
      <c r="D52" s="26">
        <f t="shared" si="3"/>
        <v>13397.523176194669</v>
      </c>
      <c r="E52" s="26">
        <f>IF(B52="","-",SUM($D$26:D52))</f>
        <v>372475.3262531772</v>
      </c>
      <c r="F52" s="26">
        <f t="shared" si="4"/>
        <v>3963.054590483125</v>
      </c>
      <c r="G52" s="26">
        <f>IF(B52="","-",SUM($F$26:F52))</f>
        <v>96260.27344712317</v>
      </c>
      <c r="H52" s="26">
        <f t="shared" si="5"/>
        <v>1603739.726552877</v>
      </c>
      <c r="I52" s="30"/>
      <c r="J52" s="25">
        <f t="shared" si="6"/>
        <v>28</v>
      </c>
      <c r="K52" s="26">
        <f>SUM(F350:F361)</f>
        <v>0</v>
      </c>
      <c r="L52" s="26">
        <f>SUM(D350:D361)</f>
        <v>0</v>
      </c>
      <c r="M52" s="26">
        <f>IF(K52&lt;Assumptions!D$17,K52,Assumptions!D$17)</f>
        <v>0</v>
      </c>
      <c r="N52" s="26">
        <f>IF(L52&gt;Assumptions!D$18,Assumptions!D$18,L52)</f>
        <v>0</v>
      </c>
      <c r="O52" s="26">
        <f t="shared" si="0"/>
        <v>0</v>
      </c>
      <c r="P52" s="26">
        <f>O52*Assumptions!D$16</f>
        <v>0</v>
      </c>
      <c r="Q52" s="30"/>
      <c r="R52" s="26">
        <f>IF(K52=0,"",R51*(1+Assumptions!$D$20))</f>
      </c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s="17" customFormat="1" ht="15" customHeight="1">
      <c r="B53" s="35">
        <f t="shared" si="1"/>
        <v>28</v>
      </c>
      <c r="C53" s="26">
        <f t="shared" si="2"/>
        <v>17360.577766677794</v>
      </c>
      <c r="D53" s="26">
        <f t="shared" si="3"/>
        <v>13364.497721273976</v>
      </c>
      <c r="E53" s="26">
        <f>IF(B53="","-",SUM($D$26:D53))</f>
        <v>385839.82397445117</v>
      </c>
      <c r="F53" s="26">
        <f t="shared" si="4"/>
        <v>3996.080045403818</v>
      </c>
      <c r="G53" s="26">
        <f>IF(B53="","-",SUM($F$26:F53))</f>
        <v>100256.35349252698</v>
      </c>
      <c r="H53" s="26">
        <f t="shared" si="5"/>
        <v>1599743.6465074732</v>
      </c>
      <c r="I53" s="30"/>
      <c r="J53" s="25">
        <f t="shared" si="6"/>
        <v>29</v>
      </c>
      <c r="K53" s="26">
        <f>SUM(F362:F373)</f>
        <v>0</v>
      </c>
      <c r="L53" s="26">
        <f>SUM(D362:D373)</f>
        <v>0</v>
      </c>
      <c r="M53" s="26">
        <f>IF(K53&lt;Assumptions!D$17,K53,Assumptions!D$17)</f>
        <v>0</v>
      </c>
      <c r="N53" s="26">
        <f>IF(L53&gt;Assumptions!D$18,Assumptions!D$18,L53)</f>
        <v>0</v>
      </c>
      <c r="O53" s="26">
        <f t="shared" si="0"/>
        <v>0</v>
      </c>
      <c r="P53" s="26">
        <f>O53*Assumptions!D$16</f>
        <v>0</v>
      </c>
      <c r="Q53" s="30"/>
      <c r="R53" s="26">
        <f>IF(K53=0,"",R52*(1+Assumptions!$D$20))</f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s="17" customFormat="1" ht="15" customHeight="1">
      <c r="B54" s="35">
        <f t="shared" si="1"/>
        <v>29</v>
      </c>
      <c r="C54" s="26">
        <f t="shared" si="2"/>
        <v>17360.577766677794</v>
      </c>
      <c r="D54" s="26">
        <f t="shared" si="3"/>
        <v>13331.197054228944</v>
      </c>
      <c r="E54" s="26">
        <f>IF(B54="","-",SUM($D$26:D54))</f>
        <v>399171.0210286801</v>
      </c>
      <c r="F54" s="26">
        <f t="shared" si="4"/>
        <v>4029.3807124488503</v>
      </c>
      <c r="G54" s="26">
        <f>IF(B54="","-",SUM($F$26:F54))</f>
        <v>104285.73420497583</v>
      </c>
      <c r="H54" s="26">
        <f t="shared" si="5"/>
        <v>1595714.2657950243</v>
      </c>
      <c r="I54" s="30"/>
      <c r="J54" s="25">
        <f t="shared" si="6"/>
        <v>30</v>
      </c>
      <c r="K54" s="32">
        <f>SUM(F374:F385)</f>
        <v>0</v>
      </c>
      <c r="L54" s="32">
        <f>SUM(D374:D385)</f>
        <v>0</v>
      </c>
      <c r="M54" s="32">
        <f>IF(K54&lt;Assumptions!D$17,K54,Assumptions!D$17)</f>
        <v>0</v>
      </c>
      <c r="N54" s="32">
        <f>IF(L54&gt;Assumptions!D$18,Assumptions!D$18,L54)</f>
        <v>0</v>
      </c>
      <c r="O54" s="32">
        <f t="shared" si="0"/>
        <v>0</v>
      </c>
      <c r="P54" s="32">
        <f>O54*Assumptions!D$16</f>
        <v>0</v>
      </c>
      <c r="Q54" s="30"/>
      <c r="R54" s="26">
        <f>IF(K54=0,"",R53*(1+Assumptions!$D$20))</f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s="17" customFormat="1" ht="15" customHeight="1">
      <c r="B55" s="35">
        <f t="shared" si="1"/>
        <v>30</v>
      </c>
      <c r="C55" s="26">
        <f t="shared" si="2"/>
        <v>17360.577766677794</v>
      </c>
      <c r="D55" s="26">
        <f t="shared" si="3"/>
        <v>13297.618881625203</v>
      </c>
      <c r="E55" s="26">
        <f>IF(B55="","-",SUM($D$26:D55))</f>
        <v>412468.63991030527</v>
      </c>
      <c r="F55" s="26">
        <f t="shared" si="4"/>
        <v>4062.9588850525906</v>
      </c>
      <c r="G55" s="26">
        <f>IF(B55="","-",SUM($F$26:F55))</f>
        <v>108348.69309002842</v>
      </c>
      <c r="H55" s="26">
        <f t="shared" si="5"/>
        <v>1591651.3069099719</v>
      </c>
      <c r="I55" s="30"/>
      <c r="K55" s="33">
        <f aca="true" t="shared" si="7" ref="K55:P55">SUM(K25:K54)</f>
        <v>1700000.000000012</v>
      </c>
      <c r="L55" s="33">
        <f t="shared" si="7"/>
        <v>1841557.8644022578</v>
      </c>
      <c r="M55" s="33">
        <f t="shared" si="7"/>
        <v>0</v>
      </c>
      <c r="N55" s="33">
        <f t="shared" si="7"/>
        <v>1795804.5500870068</v>
      </c>
      <c r="O55" s="33">
        <f t="shared" si="7"/>
        <v>1795804.5500870068</v>
      </c>
      <c r="P55" s="33">
        <f t="shared" si="7"/>
        <v>538741.365026102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s="17" customFormat="1" ht="14.25" customHeight="1">
      <c r="B56" s="35">
        <f t="shared" si="1"/>
        <v>31</v>
      </c>
      <c r="C56" s="26">
        <f t="shared" si="2"/>
        <v>17360.577766677794</v>
      </c>
      <c r="D56" s="26">
        <f t="shared" si="3"/>
        <v>13263.760890916432</v>
      </c>
      <c r="E56" s="26">
        <f>IF(B56="","-",SUM($D$26:D56))</f>
        <v>425732.4008012217</v>
      </c>
      <c r="F56" s="26">
        <f t="shared" si="4"/>
        <v>4096.816875761362</v>
      </c>
      <c r="G56" s="26">
        <f>IF(B56="","-",SUM($F$26:F56))</f>
        <v>112445.50996578978</v>
      </c>
      <c r="H56" s="26">
        <f t="shared" si="5"/>
        <v>1587554.4900342105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s="17" customFormat="1" ht="14.25" customHeight="1">
      <c r="B57" s="35">
        <f t="shared" si="1"/>
        <v>32</v>
      </c>
      <c r="C57" s="26">
        <f t="shared" si="2"/>
        <v>17360.577766677794</v>
      </c>
      <c r="D57" s="26">
        <f t="shared" si="3"/>
        <v>13229.620750285087</v>
      </c>
      <c r="E57" s="26">
        <f>IF(B57="","-",SUM($D$26:D57))</f>
        <v>438962.0215515068</v>
      </c>
      <c r="F57" s="26">
        <f t="shared" si="4"/>
        <v>4130.957016392707</v>
      </c>
      <c r="G57" s="26">
        <f>IF(B57="","-",SUM($F$26:F57))</f>
        <v>116576.4669821825</v>
      </c>
      <c r="H57" s="26">
        <f t="shared" si="5"/>
        <v>1583423.533017818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s="17" customFormat="1" ht="14.25" customHeight="1">
      <c r="B58" s="35">
        <f t="shared" si="1"/>
        <v>33</v>
      </c>
      <c r="C58" s="26">
        <f t="shared" si="2"/>
        <v>17360.577766677794</v>
      </c>
      <c r="D58" s="26">
        <f t="shared" si="3"/>
        <v>13195.196108481816</v>
      </c>
      <c r="E58" s="26">
        <f>IF(B58="","-",SUM($D$26:D58))</f>
        <v>452157.2176599886</v>
      </c>
      <c r="F58" s="26">
        <f t="shared" si="4"/>
        <v>4165.381658195978</v>
      </c>
      <c r="G58" s="26">
        <f>IF(B58="","-",SUM($F$26:F58))</f>
        <v>120741.84864037848</v>
      </c>
      <c r="H58" s="26">
        <f t="shared" si="5"/>
        <v>1579258.151359622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s="17" customFormat="1" ht="14.25" customHeight="1">
      <c r="B59" s="35">
        <f t="shared" si="1"/>
        <v>34</v>
      </c>
      <c r="C59" s="26">
        <f t="shared" si="2"/>
        <v>17360.577766677794</v>
      </c>
      <c r="D59" s="26">
        <f t="shared" si="3"/>
        <v>13160.484594663516</v>
      </c>
      <c r="E59" s="26">
        <f>IF(B59="","-",SUM($D$26:D59))</f>
        <v>465317.7022546521</v>
      </c>
      <c r="F59" s="26">
        <f t="shared" si="4"/>
        <v>4200.093172014278</v>
      </c>
      <c r="G59" s="26">
        <f>IF(B59="","-",SUM($F$26:F59))</f>
        <v>124941.94181239276</v>
      </c>
      <c r="H59" s="26">
        <f t="shared" si="5"/>
        <v>1575058.0581876077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s="17" customFormat="1" ht="14.25" customHeight="1">
      <c r="B60" s="35">
        <f t="shared" si="1"/>
        <v>35</v>
      </c>
      <c r="C60" s="26">
        <f t="shared" si="2"/>
        <v>17360.577766677794</v>
      </c>
      <c r="D60" s="26">
        <f t="shared" si="3"/>
        <v>13125.483818230065</v>
      </c>
      <c r="E60" s="26">
        <f>IF(B60="","-",SUM($D$26:D60))</f>
        <v>478443.18607288215</v>
      </c>
      <c r="F60" s="26">
        <f t="shared" si="4"/>
        <v>4235.093948447729</v>
      </c>
      <c r="G60" s="26">
        <f>IF(B60="","-",SUM($F$26:F60))</f>
        <v>129177.03576084049</v>
      </c>
      <c r="H60" s="26">
        <f t="shared" si="5"/>
        <v>1570822.9642391598</v>
      </c>
      <c r="I60" s="30"/>
      <c r="J60" s="34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s="17" customFormat="1" ht="14.25" customHeight="1">
      <c r="A61" s="29"/>
      <c r="B61" s="36">
        <f t="shared" si="1"/>
        <v>36</v>
      </c>
      <c r="C61" s="37">
        <f t="shared" si="2"/>
        <v>17360.577766677794</v>
      </c>
      <c r="D61" s="37">
        <f t="shared" si="3"/>
        <v>13090.191368659665</v>
      </c>
      <c r="E61" s="37">
        <f>IF(B61="","-",SUM($D$26:D61))</f>
        <v>491533.3774415418</v>
      </c>
      <c r="F61" s="37">
        <f t="shared" si="4"/>
        <v>4270.386398018129</v>
      </c>
      <c r="G61" s="37">
        <f>IF(B61="","-",SUM($F$26:F61))</f>
        <v>133447.42215885862</v>
      </c>
      <c r="H61" s="37">
        <f t="shared" si="5"/>
        <v>1566552.5778411417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s="29" customFormat="1" ht="14.25" customHeight="1">
      <c r="A62" s="17"/>
      <c r="B62" s="35">
        <f t="shared" si="1"/>
        <v>37</v>
      </c>
      <c r="C62" s="26">
        <f t="shared" si="2"/>
        <v>17360.577766677794</v>
      </c>
      <c r="D62" s="26">
        <f t="shared" si="3"/>
        <v>13054.604815342847</v>
      </c>
      <c r="E62" s="26">
        <f>IF(B62="","-",SUM($D$26:D62))</f>
        <v>504587.9822568847</v>
      </c>
      <c r="F62" s="26">
        <f t="shared" si="4"/>
        <v>4305.972951334947</v>
      </c>
      <c r="G62" s="26">
        <f>IF(B62="","-",SUM($F$26:F62))</f>
        <v>137753.39511019358</v>
      </c>
      <c r="H62" s="26">
        <f t="shared" si="5"/>
        <v>1562246.6048898068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s="17" customFormat="1" ht="14.25" customHeight="1">
      <c r="B63" s="35">
        <f t="shared" si="1"/>
        <v>38</v>
      </c>
      <c r="C63" s="26">
        <f t="shared" si="2"/>
        <v>17360.577766677794</v>
      </c>
      <c r="D63" s="26">
        <f t="shared" si="3"/>
        <v>13018.721707415058</v>
      </c>
      <c r="E63" s="26">
        <f>IF(B63="","-",SUM($D$26:D63))</f>
        <v>517606.70396429976</v>
      </c>
      <c r="F63" s="26">
        <f t="shared" si="4"/>
        <v>4341.856059262736</v>
      </c>
      <c r="G63" s="26">
        <f>IF(B63="","-",SUM($F$26:F63))</f>
        <v>142095.2511694563</v>
      </c>
      <c r="H63" s="26">
        <f t="shared" si="5"/>
        <v>1557904.748830544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s="17" customFormat="1" ht="14.25" customHeight="1">
      <c r="B64" s="35">
        <f t="shared" si="1"/>
        <v>39</v>
      </c>
      <c r="C64" s="26">
        <f t="shared" si="2"/>
        <v>17360.577766677794</v>
      </c>
      <c r="D64" s="26">
        <f t="shared" si="3"/>
        <v>12982.539573587866</v>
      </c>
      <c r="E64" s="26">
        <f>IF(B64="","-",SUM($D$26:D64))</f>
        <v>530589.2435378876</v>
      </c>
      <c r="F64" s="26">
        <f t="shared" si="4"/>
        <v>4378.0381930899275</v>
      </c>
      <c r="G64" s="26">
        <f>IF(B64="","-",SUM($F$26:F64))</f>
        <v>146473.28936254623</v>
      </c>
      <c r="H64" s="26">
        <f t="shared" si="5"/>
        <v>1553526.7106374542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s="17" customFormat="1" ht="14.25" customHeight="1">
      <c r="B65" s="35">
        <f t="shared" si="1"/>
        <v>40</v>
      </c>
      <c r="C65" s="26">
        <f t="shared" si="2"/>
        <v>17360.577766677794</v>
      </c>
      <c r="D65" s="26">
        <f t="shared" si="3"/>
        <v>12946.055921978785</v>
      </c>
      <c r="E65" s="26">
        <f>IF(B65="","-",SUM($D$26:D65))</f>
        <v>543535.2994598664</v>
      </c>
      <c r="F65" s="26">
        <f t="shared" si="4"/>
        <v>4414.521844699009</v>
      </c>
      <c r="G65" s="26">
        <f>IF(B65="","-",SUM($F$26:F65))</f>
        <v>150887.81120724525</v>
      </c>
      <c r="H65" s="26">
        <f t="shared" si="5"/>
        <v>1549112.1887927551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s="17" customFormat="1" ht="14.25" customHeight="1">
      <c r="B66" s="35">
        <f t="shared" si="1"/>
        <v>41</v>
      </c>
      <c r="C66" s="26">
        <f t="shared" si="2"/>
        <v>17360.577766677794</v>
      </c>
      <c r="D66" s="26">
        <f t="shared" si="3"/>
        <v>12909.268239939625</v>
      </c>
      <c r="E66" s="26">
        <f>IF(B66="","-",SUM($D$26:D66))</f>
        <v>556444.567699806</v>
      </c>
      <c r="F66" s="26">
        <f t="shared" si="4"/>
        <v>4451.309526738169</v>
      </c>
      <c r="G66" s="26">
        <f>IF(B66="","-",SUM($F$26:F66))</f>
        <v>155339.1207339834</v>
      </c>
      <c r="H66" s="26">
        <f t="shared" si="5"/>
        <v>1544660.879266017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s="17" customFormat="1" ht="14.25" customHeight="1">
      <c r="B67" s="35">
        <f t="shared" si="1"/>
        <v>42</v>
      </c>
      <c r="C67" s="26">
        <f t="shared" si="2"/>
        <v>17360.577766677794</v>
      </c>
      <c r="D67" s="26">
        <f t="shared" si="3"/>
        <v>12872.173993883474</v>
      </c>
      <c r="E67" s="26">
        <f>IF(B67="","-",SUM($D$26:D67))</f>
        <v>569316.7416936894</v>
      </c>
      <c r="F67" s="26">
        <f t="shared" si="4"/>
        <v>4488.40377279432</v>
      </c>
      <c r="G67" s="26">
        <f>IF(B67="","-",SUM($F$26:F67))</f>
        <v>159827.52450677773</v>
      </c>
      <c r="H67" s="26">
        <f t="shared" si="5"/>
        <v>1540172.4754932225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s="17" customFormat="1" ht="14.25" customHeight="1">
      <c r="B68" s="35">
        <f t="shared" si="1"/>
        <v>43</v>
      </c>
      <c r="C68" s="26">
        <f t="shared" si="2"/>
        <v>17360.577766677794</v>
      </c>
      <c r="D68" s="26">
        <f t="shared" si="3"/>
        <v>12834.770629110188</v>
      </c>
      <c r="E68" s="26">
        <f>IF(B68="","-",SUM($D$26:D68))</f>
        <v>582151.5123227995</v>
      </c>
      <c r="F68" s="26">
        <f t="shared" si="4"/>
        <v>4525.807137567606</v>
      </c>
      <c r="G68" s="26">
        <f>IF(B68="","-",SUM($F$26:F68))</f>
        <v>164353.33164434534</v>
      </c>
      <c r="H68" s="26">
        <f t="shared" si="5"/>
        <v>1535646.668355655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s="17" customFormat="1" ht="14.25" customHeight="1">
      <c r="B69" s="35">
        <f t="shared" si="1"/>
        <v>44</v>
      </c>
      <c r="C69" s="26">
        <f t="shared" si="2"/>
        <v>17360.577766677794</v>
      </c>
      <c r="D69" s="26">
        <f t="shared" si="3"/>
        <v>12797.055569630458</v>
      </c>
      <c r="E69" s="26">
        <f>IF(B69="","-",SUM($D$26:D69))</f>
        <v>594948.56789243</v>
      </c>
      <c r="F69" s="26">
        <f t="shared" si="4"/>
        <v>4563.522197047336</v>
      </c>
      <c r="G69" s="26">
        <f>IF(B69="","-",SUM($F$26:F69))</f>
        <v>168916.85384139267</v>
      </c>
      <c r="H69" s="26">
        <f t="shared" si="5"/>
        <v>1531083.1461586077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s="17" customFormat="1" ht="14.25" customHeight="1">
      <c r="B70" s="35">
        <f t="shared" si="1"/>
        <v>45</v>
      </c>
      <c r="C70" s="26">
        <f t="shared" si="2"/>
        <v>17360.577766677794</v>
      </c>
      <c r="D70" s="26">
        <f t="shared" si="3"/>
        <v>12759.026217988398</v>
      </c>
      <c r="E70" s="26">
        <f>IF(B70="","-",SUM($D$26:D70))</f>
        <v>607707.5941104183</v>
      </c>
      <c r="F70" s="26">
        <f t="shared" si="4"/>
        <v>4601.551548689396</v>
      </c>
      <c r="G70" s="26">
        <f>IF(B70="","-",SUM($F$26:F70))</f>
        <v>173518.40539008207</v>
      </c>
      <c r="H70" s="26">
        <f t="shared" si="5"/>
        <v>1526481.5946099183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s="17" customFormat="1" ht="14.25" customHeight="1">
      <c r="B71" s="35">
        <f t="shared" si="1"/>
        <v>46</v>
      </c>
      <c r="C71" s="26">
        <f t="shared" si="2"/>
        <v>17360.577766677794</v>
      </c>
      <c r="D71" s="26">
        <f t="shared" si="3"/>
        <v>12720.679955082653</v>
      </c>
      <c r="E71" s="26">
        <f>IF(B71="","-",SUM($D$26:D71))</f>
        <v>620428.2740655009</v>
      </c>
      <c r="F71" s="26">
        <f t="shared" si="4"/>
        <v>4639.897811595141</v>
      </c>
      <c r="G71" s="26">
        <f>IF(B71="","-",SUM($F$26:F71))</f>
        <v>178158.30320167722</v>
      </c>
      <c r="H71" s="26">
        <f t="shared" si="5"/>
        <v>1521841.6967983232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s="17" customFormat="1" ht="14.25" customHeight="1">
      <c r="B72" s="35">
        <f t="shared" si="1"/>
        <v>47</v>
      </c>
      <c r="C72" s="26">
        <f t="shared" si="2"/>
        <v>17360.577766677794</v>
      </c>
      <c r="D72" s="26">
        <f t="shared" si="3"/>
        <v>12682.014139986026</v>
      </c>
      <c r="E72" s="26">
        <f>IF(B72="","-",SUM($D$26:D72))</f>
        <v>633110.288205487</v>
      </c>
      <c r="F72" s="26">
        <f t="shared" si="4"/>
        <v>4678.563626691768</v>
      </c>
      <c r="G72" s="26">
        <f>IF(B72="","-",SUM($F$26:F72))</f>
        <v>182836.86682836898</v>
      </c>
      <c r="H72" s="26">
        <f t="shared" si="5"/>
        <v>1517163.1331716315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1:34" s="17" customFormat="1" ht="14.25" customHeight="1">
      <c r="A73" s="29"/>
      <c r="B73" s="36">
        <f t="shared" si="1"/>
        <v>48</v>
      </c>
      <c r="C73" s="37">
        <f t="shared" si="2"/>
        <v>17360.577766677794</v>
      </c>
      <c r="D73" s="37">
        <f t="shared" si="3"/>
        <v>12643.026109763596</v>
      </c>
      <c r="E73" s="37">
        <f>IF(B73="","-",SUM($D$26:D73))</f>
        <v>645753.3143152506</v>
      </c>
      <c r="F73" s="37">
        <f t="shared" si="4"/>
        <v>4717.551656914198</v>
      </c>
      <c r="G73" s="37">
        <f>IF(B73="","-",SUM($F$26:F73))</f>
        <v>187554.41848528318</v>
      </c>
      <c r="H73" s="37">
        <f t="shared" si="5"/>
        <v>1512445.5815147173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 s="29" customFormat="1" ht="14.25" customHeight="1">
      <c r="A74" s="17"/>
      <c r="B74" s="35">
        <f t="shared" si="1"/>
        <v>49</v>
      </c>
      <c r="C74" s="26">
        <f t="shared" si="2"/>
        <v>17360.577766677794</v>
      </c>
      <c r="D74" s="26">
        <f t="shared" si="3"/>
        <v>12603.71317928931</v>
      </c>
      <c r="E74" s="26">
        <f>IF(B74="","-",SUM($D$26:D74))</f>
        <v>658357.02749454</v>
      </c>
      <c r="F74" s="26">
        <f t="shared" si="4"/>
        <v>4756.864587388483</v>
      </c>
      <c r="G74" s="26">
        <f>IF(B74="","-",SUM($F$26:F74))</f>
        <v>192311.28307267168</v>
      </c>
      <c r="H74" s="26">
        <f t="shared" si="5"/>
        <v>1507688.7169273288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34" s="17" customFormat="1" ht="14.25" customHeight="1">
      <c r="B75" s="35">
        <f t="shared" si="1"/>
        <v>50</v>
      </c>
      <c r="C75" s="26">
        <f t="shared" si="2"/>
        <v>17360.577766677794</v>
      </c>
      <c r="D75" s="26">
        <f t="shared" si="3"/>
        <v>12564.072641061073</v>
      </c>
      <c r="E75" s="26">
        <f>IF(B75="","-",SUM($D$26:D75))</f>
        <v>670921.100135601</v>
      </c>
      <c r="F75" s="26">
        <f t="shared" si="4"/>
        <v>4796.505125616721</v>
      </c>
      <c r="G75" s="26">
        <f>IF(B75="","-",SUM($F$26:F75))</f>
        <v>197107.7881982884</v>
      </c>
      <c r="H75" s="26">
        <f t="shared" si="5"/>
        <v>1502892.2118017122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2:34" s="17" customFormat="1" ht="14.25" customHeight="1">
      <c r="B76" s="35">
        <f t="shared" si="1"/>
        <v>51</v>
      </c>
      <c r="C76" s="26">
        <f t="shared" si="2"/>
        <v>17360.577766677794</v>
      </c>
      <c r="D76" s="26">
        <f t="shared" si="3"/>
        <v>12524.101765014268</v>
      </c>
      <c r="E76" s="26">
        <f>IF(B76="","-",SUM($D$26:D76))</f>
        <v>683445.2019006152</v>
      </c>
      <c r="F76" s="26">
        <f t="shared" si="4"/>
        <v>4836.476001663526</v>
      </c>
      <c r="G76" s="26">
        <f>IF(B76="","-",SUM($F$26:F76))</f>
        <v>201944.26419995195</v>
      </c>
      <c r="H76" s="26">
        <f t="shared" si="5"/>
        <v>1498055.7358000486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2:34" s="17" customFormat="1" ht="14.25" customHeight="1">
      <c r="B77" s="35">
        <f t="shared" si="1"/>
        <v>52</v>
      </c>
      <c r="C77" s="26">
        <f t="shared" si="2"/>
        <v>17360.577766677794</v>
      </c>
      <c r="D77" s="26">
        <f t="shared" si="3"/>
        <v>12483.797798333739</v>
      </c>
      <c r="E77" s="26">
        <f>IF(B77="","-",SUM($D$26:D77))</f>
        <v>695928.9996989489</v>
      </c>
      <c r="F77" s="26">
        <f t="shared" si="4"/>
        <v>4876.779968344055</v>
      </c>
      <c r="G77" s="26">
        <f>IF(B77="","-",SUM($F$26:F77))</f>
        <v>206821.044168296</v>
      </c>
      <c r="H77" s="26">
        <f t="shared" si="5"/>
        <v>1493178.9558317044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2:34" s="17" customFormat="1" ht="14.25" customHeight="1">
      <c r="B78" s="35">
        <f t="shared" si="1"/>
        <v>53</v>
      </c>
      <c r="C78" s="26">
        <f t="shared" si="2"/>
        <v>17360.577766677794</v>
      </c>
      <c r="D78" s="26">
        <f t="shared" si="3"/>
        <v>12443.157965264203</v>
      </c>
      <c r="E78" s="26">
        <f>IF(B78="","-",SUM($D$26:D78))</f>
        <v>708372.1576642131</v>
      </c>
      <c r="F78" s="26">
        <f t="shared" si="4"/>
        <v>4917.419801413591</v>
      </c>
      <c r="G78" s="26">
        <f>IF(B78="","-",SUM($F$26:F78))</f>
        <v>211738.46396970958</v>
      </c>
      <c r="H78" s="26">
        <f t="shared" si="5"/>
        <v>1488261.5360302909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2:34" s="17" customFormat="1" ht="14.25" customHeight="1">
      <c r="B79" s="35">
        <f t="shared" si="1"/>
        <v>54</v>
      </c>
      <c r="C79" s="26">
        <f t="shared" si="2"/>
        <v>17360.577766677794</v>
      </c>
      <c r="D79" s="26">
        <f t="shared" si="3"/>
        <v>12402.179466919091</v>
      </c>
      <c r="E79" s="26">
        <f>IF(B79="","-",SUM($D$26:D79))</f>
        <v>720774.3371311321</v>
      </c>
      <c r="F79" s="26">
        <f t="shared" si="4"/>
        <v>4958.398299758703</v>
      </c>
      <c r="G79" s="26">
        <f>IF(B79="","-",SUM($F$26:F79))</f>
        <v>216696.86226946829</v>
      </c>
      <c r="H79" s="26">
        <f t="shared" si="5"/>
        <v>1483303.137730532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2:34" s="17" customFormat="1" ht="14.25" customHeight="1">
      <c r="B80" s="35">
        <f t="shared" si="1"/>
        <v>55</v>
      </c>
      <c r="C80" s="26">
        <f t="shared" si="2"/>
        <v>17360.577766677794</v>
      </c>
      <c r="D80" s="26">
        <f t="shared" si="3"/>
        <v>12360.859481087768</v>
      </c>
      <c r="E80" s="26">
        <f>IF(B80="","-",SUM($D$26:D80))</f>
        <v>733135.1966122199</v>
      </c>
      <c r="F80" s="26">
        <f t="shared" si="4"/>
        <v>4999.718285590026</v>
      </c>
      <c r="G80" s="26">
        <f>IF(B80="","-",SUM($F$26:F80))</f>
        <v>221696.58055505832</v>
      </c>
      <c r="H80" s="26">
        <f t="shared" si="5"/>
        <v>1478303.4194449421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2:34" s="17" customFormat="1" ht="14.25" customHeight="1">
      <c r="B81" s="35">
        <f t="shared" si="1"/>
        <v>56</v>
      </c>
      <c r="C81" s="26">
        <f t="shared" si="2"/>
        <v>17360.577766677794</v>
      </c>
      <c r="D81" s="26">
        <f t="shared" si="3"/>
        <v>12319.195162041184</v>
      </c>
      <c r="E81" s="26">
        <f>IF(B81="","-",SUM($D$26:D81))</f>
        <v>745454.3917742611</v>
      </c>
      <c r="F81" s="26">
        <f t="shared" si="4"/>
        <v>5041.38260463661</v>
      </c>
      <c r="G81" s="26">
        <f>IF(B81="","-",SUM($F$26:F81))</f>
        <v>226737.96315969492</v>
      </c>
      <c r="H81" s="26">
        <f t="shared" si="5"/>
        <v>1473262.0368403054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2:34" s="17" customFormat="1" ht="14.25" customHeight="1">
      <c r="B82" s="35">
        <f t="shared" si="1"/>
        <v>57</v>
      </c>
      <c r="C82" s="26">
        <f t="shared" si="2"/>
        <v>17360.577766677794</v>
      </c>
      <c r="D82" s="26">
        <f t="shared" si="3"/>
        <v>12277.18364033588</v>
      </c>
      <c r="E82" s="26">
        <f>IF(B82="","-",SUM($D$26:D82))</f>
        <v>757731.575414597</v>
      </c>
      <c r="F82" s="26">
        <f t="shared" si="4"/>
        <v>5083.394126341915</v>
      </c>
      <c r="G82" s="26">
        <f>IF(B82="","-",SUM($F$26:F82))</f>
        <v>231821.35728603683</v>
      </c>
      <c r="H82" s="26">
        <f t="shared" si="5"/>
        <v>1468178.6427139635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2:34" s="17" customFormat="1" ht="14.25" customHeight="1">
      <c r="B83" s="35">
        <f t="shared" si="1"/>
        <v>58</v>
      </c>
      <c r="C83" s="26">
        <f t="shared" si="2"/>
        <v>17360.577766677794</v>
      </c>
      <c r="D83" s="26">
        <f t="shared" si="3"/>
        <v>12234.822022616363</v>
      </c>
      <c r="E83" s="26">
        <f>IF(B83="","-",SUM($D$26:D83))</f>
        <v>769966.3974372135</v>
      </c>
      <c r="F83" s="26">
        <f t="shared" si="4"/>
        <v>5125.755744061431</v>
      </c>
      <c r="G83" s="26">
        <f>IF(B83="","-",SUM($F$26:F83))</f>
        <v>236947.11303009826</v>
      </c>
      <c r="H83" s="26">
        <f t="shared" si="5"/>
        <v>1463052.886969902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2:34" s="17" customFormat="1" ht="14.25" customHeight="1">
      <c r="B84" s="35">
        <f t="shared" si="1"/>
        <v>59</v>
      </c>
      <c r="C84" s="26">
        <f t="shared" si="2"/>
        <v>17360.577766677794</v>
      </c>
      <c r="D84" s="26">
        <f t="shared" si="3"/>
        <v>12192.107391415851</v>
      </c>
      <c r="E84" s="26">
        <f>IF(B84="","-",SUM($D$26:D84))</f>
        <v>782158.5048286293</v>
      </c>
      <c r="F84" s="26">
        <f t="shared" si="4"/>
        <v>5168.4703752619425</v>
      </c>
      <c r="G84" s="26">
        <f>IF(B84="","-",SUM($F$26:F84))</f>
        <v>242115.5834053602</v>
      </c>
      <c r="H84" s="26">
        <f t="shared" si="5"/>
        <v>1457884.4165946401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1:34" s="17" customFormat="1" ht="14.25" customHeight="1">
      <c r="A85" s="29"/>
      <c r="B85" s="36">
        <f t="shared" si="1"/>
        <v>60</v>
      </c>
      <c r="C85" s="37">
        <f t="shared" si="2"/>
        <v>17360.577766677794</v>
      </c>
      <c r="D85" s="37">
        <f t="shared" si="3"/>
        <v>12149.036804955334</v>
      </c>
      <c r="E85" s="37">
        <f>IF(B85="","-",SUM($D$26:D85))</f>
        <v>794307.5416335847</v>
      </c>
      <c r="F85" s="37">
        <f t="shared" si="4"/>
        <v>5211.5409617224595</v>
      </c>
      <c r="G85" s="37">
        <f>IF(B85="","-",SUM($F$26:F85))</f>
        <v>247327.12436708267</v>
      </c>
      <c r="H85" s="37">
        <f t="shared" si="5"/>
        <v>1452672.8756329177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34" s="29" customFormat="1" ht="14.25" customHeight="1">
      <c r="A86" s="17"/>
      <c r="B86" s="35">
        <f t="shared" si="1"/>
        <v>61</v>
      </c>
      <c r="C86" s="26">
        <f t="shared" si="2"/>
        <v>17360.577766677794</v>
      </c>
      <c r="D86" s="26">
        <f t="shared" si="3"/>
        <v>12105.607296940982</v>
      </c>
      <c r="E86" s="26">
        <f>IF(B86="","-",SUM($D$26:D86))</f>
        <v>806413.1489305256</v>
      </c>
      <c r="F86" s="26">
        <f t="shared" si="4"/>
        <v>5254.970469736812</v>
      </c>
      <c r="G86" s="26">
        <f>IF(B86="","-",SUM($F$26:F86))</f>
        <v>252582.09483681948</v>
      </c>
      <c r="H86" s="26">
        <f t="shared" si="5"/>
        <v>1447417.905163181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2:34" s="17" customFormat="1" ht="14.25" customHeight="1">
      <c r="B87" s="35">
        <f t="shared" si="1"/>
        <v>62</v>
      </c>
      <c r="C87" s="26">
        <f t="shared" si="2"/>
        <v>17360.577766677794</v>
      </c>
      <c r="D87" s="26">
        <f t="shared" si="3"/>
        <v>12061.815876359842</v>
      </c>
      <c r="E87" s="26">
        <f>IF(B87="","-",SUM($D$26:D87))</f>
        <v>818474.9648068855</v>
      </c>
      <c r="F87" s="26">
        <f t="shared" si="4"/>
        <v>5298.761890317952</v>
      </c>
      <c r="G87" s="26">
        <f>IF(B87="","-",SUM($F$26:F87))</f>
        <v>257880.85672713743</v>
      </c>
      <c r="H87" s="26">
        <f t="shared" si="5"/>
        <v>1442119.143272863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2:34" s="17" customFormat="1" ht="14.25" customHeight="1">
      <c r="B88" s="35">
        <f t="shared" si="1"/>
        <v>63</v>
      </c>
      <c r="C88" s="26">
        <f t="shared" si="2"/>
        <v>17360.577766677794</v>
      </c>
      <c r="D88" s="26">
        <f t="shared" si="3"/>
        <v>12017.659527273858</v>
      </c>
      <c r="E88" s="26">
        <f>IF(B88="","-",SUM($D$26:D88))</f>
        <v>830492.6243341593</v>
      </c>
      <c r="F88" s="26">
        <f t="shared" si="4"/>
        <v>5342.918239403936</v>
      </c>
      <c r="G88" s="26">
        <f>IF(B88="","-",SUM($F$26:F88))</f>
        <v>263223.7749665414</v>
      </c>
      <c r="H88" s="26">
        <f t="shared" si="5"/>
        <v>1436776.225033459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2:34" s="17" customFormat="1" ht="14.25" customHeight="1">
      <c r="B89" s="35">
        <f t="shared" si="1"/>
        <v>64</v>
      </c>
      <c r="C89" s="26">
        <f t="shared" si="2"/>
        <v>17360.577766677794</v>
      </c>
      <c r="D89" s="26">
        <f t="shared" si="3"/>
        <v>11973.135208612159</v>
      </c>
      <c r="E89" s="26">
        <f>IF(B89="","-",SUM($D$26:D89))</f>
        <v>842465.7595427715</v>
      </c>
      <c r="F89" s="26">
        <f t="shared" si="4"/>
        <v>5387.442558065635</v>
      </c>
      <c r="G89" s="26">
        <f>IF(B89="","-",SUM($F$26:F89))</f>
        <v>268611.217524607</v>
      </c>
      <c r="H89" s="26">
        <f t="shared" si="5"/>
        <v>1431388.7824753935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2:34" s="17" customFormat="1" ht="14.25" customHeight="1">
      <c r="B90" s="35">
        <f aca="true" t="shared" si="8" ref="B90:B153">IF(B89&gt;=$F$14,"",B89+1)</f>
        <v>65</v>
      </c>
      <c r="C90" s="26">
        <f aca="true" t="shared" si="9" ref="C90:C153">IF(B90="","-",$F$16)</f>
        <v>17360.577766677794</v>
      </c>
      <c r="D90" s="26">
        <f aca="true" t="shared" si="10" ref="D90:D153">IF(B90="","-",$F$13*H89)</f>
        <v>11928.239853961612</v>
      </c>
      <c r="E90" s="26">
        <f>IF(B90="","-",SUM($D$26:D90))</f>
        <v>854393.9993967331</v>
      </c>
      <c r="F90" s="26">
        <f aca="true" t="shared" si="11" ref="F90:F153">IF(B90="","-",C90-D90)</f>
        <v>5432.3379127161825</v>
      </c>
      <c r="G90" s="26">
        <f>IF(B90="","-",SUM($F$26:F90))</f>
        <v>274043.55543732323</v>
      </c>
      <c r="H90" s="26">
        <f aca="true" t="shared" si="12" ref="H90:H153">IF(B90="","-",H89-F90)</f>
        <v>1425956.4445626773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2:34" s="17" customFormat="1" ht="14.25" customHeight="1">
      <c r="B91" s="35">
        <f t="shared" si="8"/>
        <v>66</v>
      </c>
      <c r="C91" s="26">
        <f t="shared" si="9"/>
        <v>17360.577766677794</v>
      </c>
      <c r="D91" s="26">
        <f t="shared" si="10"/>
        <v>11882.970371355645</v>
      </c>
      <c r="E91" s="26">
        <f>IF(B91="","-",SUM($D$26:D91))</f>
        <v>866276.9697680888</v>
      </c>
      <c r="F91" s="26">
        <f t="shared" si="11"/>
        <v>5477.607395322149</v>
      </c>
      <c r="G91" s="26">
        <f>IF(B91="","-",SUM($F$26:F91))</f>
        <v>279521.16283264535</v>
      </c>
      <c r="H91" s="26">
        <f t="shared" si="12"/>
        <v>1420478.8371673552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2:34" s="17" customFormat="1" ht="14.25" customHeight="1">
      <c r="B92" s="35">
        <f t="shared" si="8"/>
        <v>67</v>
      </c>
      <c r="C92" s="26">
        <f t="shared" si="9"/>
        <v>17360.577766677794</v>
      </c>
      <c r="D92" s="26">
        <f t="shared" si="10"/>
        <v>11837.323643061294</v>
      </c>
      <c r="E92" s="26">
        <f>IF(B92="","-",SUM($D$26:D92))</f>
        <v>878114.2934111501</v>
      </c>
      <c r="F92" s="26">
        <f t="shared" si="11"/>
        <v>5523.2541236165</v>
      </c>
      <c r="G92" s="26">
        <f>IF(B92="","-",SUM($F$26:F92))</f>
        <v>285044.41695626185</v>
      </c>
      <c r="H92" s="26">
        <f t="shared" si="12"/>
        <v>1414955.5830437387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2:34" s="17" customFormat="1" ht="14.25" customHeight="1">
      <c r="B93" s="35">
        <f t="shared" si="8"/>
        <v>68</v>
      </c>
      <c r="C93" s="26">
        <f t="shared" si="9"/>
        <v>17360.577766677794</v>
      </c>
      <c r="D93" s="26">
        <f t="shared" si="10"/>
        <v>11791.296525364489</v>
      </c>
      <c r="E93" s="26">
        <f>IF(B93="","-",SUM($D$26:D93))</f>
        <v>889905.5899365146</v>
      </c>
      <c r="F93" s="26">
        <f t="shared" si="11"/>
        <v>5569.281241313305</v>
      </c>
      <c r="G93" s="26">
        <f>IF(B93="","-",SUM($F$26:F93))</f>
        <v>290613.69819757517</v>
      </c>
      <c r="H93" s="26">
        <f t="shared" si="12"/>
        <v>1409386.3018024254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2:34" s="17" customFormat="1" ht="14.25" customHeight="1">
      <c r="B94" s="35">
        <f t="shared" si="8"/>
        <v>69</v>
      </c>
      <c r="C94" s="26">
        <f t="shared" si="9"/>
        <v>17360.577766677794</v>
      </c>
      <c r="D94" s="26">
        <f t="shared" si="10"/>
        <v>11744.885848353544</v>
      </c>
      <c r="E94" s="26">
        <f>IF(B94="","-",SUM($D$26:D94))</f>
        <v>901650.4757848681</v>
      </c>
      <c r="F94" s="26">
        <f t="shared" si="11"/>
        <v>5615.69191832425</v>
      </c>
      <c r="G94" s="26">
        <f>IF(B94="","-",SUM($F$26:F94))</f>
        <v>296229.39011589944</v>
      </c>
      <c r="H94" s="26">
        <f t="shared" si="12"/>
        <v>1403770.6098841012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2:34" s="17" customFormat="1" ht="14.25" customHeight="1">
      <c r="B95" s="35">
        <f t="shared" si="8"/>
        <v>70</v>
      </c>
      <c r="C95" s="26">
        <f t="shared" si="9"/>
        <v>17360.577766677794</v>
      </c>
      <c r="D95" s="26">
        <f t="shared" si="10"/>
        <v>11698.088415700844</v>
      </c>
      <c r="E95" s="26">
        <f>IF(B95="","-",SUM($D$26:D95))</f>
        <v>913348.564200569</v>
      </c>
      <c r="F95" s="26">
        <f t="shared" si="11"/>
        <v>5662.48935097695</v>
      </c>
      <c r="G95" s="26">
        <f>IF(B95="","-",SUM($F$26:F95))</f>
        <v>301891.8794668764</v>
      </c>
      <c r="H95" s="26">
        <f t="shared" si="12"/>
        <v>1398108.1205331243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2:34" s="17" customFormat="1" ht="14.25" customHeight="1">
      <c r="B96" s="35">
        <f t="shared" si="8"/>
        <v>71</v>
      </c>
      <c r="C96" s="26">
        <f t="shared" si="9"/>
        <v>17360.577766677794</v>
      </c>
      <c r="D96" s="26">
        <f t="shared" si="10"/>
        <v>11650.901004442703</v>
      </c>
      <c r="E96" s="26">
        <f>IF(B96="","-",SUM($D$26:D96))</f>
        <v>924999.4652050117</v>
      </c>
      <c r="F96" s="26">
        <f t="shared" si="11"/>
        <v>5709.676762235091</v>
      </c>
      <c r="G96" s="26">
        <f>IF(B96="","-",SUM($F$26:F96))</f>
        <v>307601.5562291115</v>
      </c>
      <c r="H96" s="26">
        <f t="shared" si="12"/>
        <v>1392398.4437708892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s="17" customFormat="1" ht="14.25" customHeight="1">
      <c r="A97" s="29"/>
      <c r="B97" s="36">
        <f t="shared" si="8"/>
        <v>72</v>
      </c>
      <c r="C97" s="37">
        <f t="shared" si="9"/>
        <v>17360.577766677794</v>
      </c>
      <c r="D97" s="37">
        <f t="shared" si="10"/>
        <v>11603.32036475741</v>
      </c>
      <c r="E97" s="37">
        <f>IF(B97="","-",SUM($D$26:D97))</f>
        <v>936602.7855697691</v>
      </c>
      <c r="F97" s="37">
        <f t="shared" si="11"/>
        <v>5757.257401920384</v>
      </c>
      <c r="G97" s="37">
        <f>IF(B97="","-",SUM($F$26:F97))</f>
        <v>313358.8136310319</v>
      </c>
      <c r="H97" s="37">
        <f t="shared" si="12"/>
        <v>1386641.1863689688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 s="29" customFormat="1" ht="14.25" customHeight="1">
      <c r="A98" s="17"/>
      <c r="B98" s="35">
        <f t="shared" si="8"/>
        <v>73</v>
      </c>
      <c r="C98" s="26">
        <f t="shared" si="9"/>
        <v>17360.577766677794</v>
      </c>
      <c r="D98" s="26">
        <f t="shared" si="10"/>
        <v>11555.343219741406</v>
      </c>
      <c r="E98" s="26">
        <f>IF(B98="","-",SUM($D$26:D98))</f>
        <v>948158.1287895105</v>
      </c>
      <c r="F98" s="26">
        <f t="shared" si="11"/>
        <v>5805.234546936388</v>
      </c>
      <c r="G98" s="26">
        <f>IF(B98="","-",SUM($F$26:F98))</f>
        <v>319164.0481779683</v>
      </c>
      <c r="H98" s="26">
        <f t="shared" si="12"/>
        <v>1380835.9518220325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2:34" s="17" customFormat="1" ht="14.25" customHeight="1">
      <c r="B99" s="35">
        <f t="shared" si="8"/>
        <v>74</v>
      </c>
      <c r="C99" s="26">
        <f t="shared" si="9"/>
        <v>17360.577766677794</v>
      </c>
      <c r="D99" s="26">
        <f t="shared" si="10"/>
        <v>11506.966265183604</v>
      </c>
      <c r="E99" s="26">
        <f>IF(B99="","-",SUM($D$26:D99))</f>
        <v>959665.0950546941</v>
      </c>
      <c r="F99" s="26">
        <f t="shared" si="11"/>
        <v>5853.61150149419</v>
      </c>
      <c r="G99" s="26">
        <f>IF(B99="","-",SUM($F$26:F99))</f>
        <v>325017.6596794625</v>
      </c>
      <c r="H99" s="26">
        <f t="shared" si="12"/>
        <v>1374982.3403205383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2:34" s="17" customFormat="1" ht="14.25" customHeight="1">
      <c r="B100" s="35">
        <f t="shared" si="8"/>
        <v>75</v>
      </c>
      <c r="C100" s="26">
        <f t="shared" si="9"/>
        <v>17360.577766677794</v>
      </c>
      <c r="D100" s="26">
        <f t="shared" si="10"/>
        <v>11458.18616933782</v>
      </c>
      <c r="E100" s="26">
        <f>IF(B100="","-",SUM($D$26:D100))</f>
        <v>971123.2812240319</v>
      </c>
      <c r="F100" s="26">
        <f t="shared" si="11"/>
        <v>5902.391597339974</v>
      </c>
      <c r="G100" s="26">
        <f>IF(B100="","-",SUM($F$26:F100))</f>
        <v>330920.0512768025</v>
      </c>
      <c r="H100" s="26">
        <f t="shared" si="12"/>
        <v>1369079.9487231984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2:34" s="17" customFormat="1" ht="14.25" customHeight="1">
      <c r="B101" s="35">
        <f t="shared" si="8"/>
        <v>76</v>
      </c>
      <c r="C101" s="26">
        <f t="shared" si="9"/>
        <v>17360.577766677794</v>
      </c>
      <c r="D101" s="26">
        <f t="shared" si="10"/>
        <v>11408.99957269332</v>
      </c>
      <c r="E101" s="26">
        <f>IF(B101="","-",SUM($D$26:D101))</f>
        <v>982532.2807967253</v>
      </c>
      <c r="F101" s="26">
        <f t="shared" si="11"/>
        <v>5951.578193984475</v>
      </c>
      <c r="G101" s="26">
        <f>IF(B101="","-",SUM($F$26:F101))</f>
        <v>336871.62947078695</v>
      </c>
      <c r="H101" s="26">
        <f t="shared" si="12"/>
        <v>1363128.370529214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2:34" s="17" customFormat="1" ht="14.25" customHeight="1">
      <c r="B102" s="35">
        <f t="shared" si="8"/>
        <v>77</v>
      </c>
      <c r="C102" s="26">
        <f t="shared" si="9"/>
        <v>17360.577766677794</v>
      </c>
      <c r="D102" s="26">
        <f t="shared" si="10"/>
        <v>11359.403087743449</v>
      </c>
      <c r="E102" s="26">
        <f>IF(B102="","-",SUM($D$26:D102))</f>
        <v>993891.6838844687</v>
      </c>
      <c r="F102" s="26">
        <f t="shared" si="11"/>
        <v>6001.174678934345</v>
      </c>
      <c r="G102" s="26">
        <f>IF(B102="","-",SUM($F$26:F102))</f>
        <v>342872.8041497213</v>
      </c>
      <c r="H102" s="26">
        <f t="shared" si="12"/>
        <v>1357127.1958502796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2:34" s="17" customFormat="1" ht="14.25" customHeight="1">
      <c r="B103" s="35">
        <f t="shared" si="8"/>
        <v>78</v>
      </c>
      <c r="C103" s="26">
        <f t="shared" si="9"/>
        <v>17360.577766677794</v>
      </c>
      <c r="D103" s="26">
        <f t="shared" si="10"/>
        <v>11309.39329875233</v>
      </c>
      <c r="E103" s="26">
        <f>IF(B103="","-",SUM($D$26:D103))</f>
        <v>1005201.0771832211</v>
      </c>
      <c r="F103" s="26">
        <f t="shared" si="11"/>
        <v>6051.184467925465</v>
      </c>
      <c r="G103" s="26">
        <f>IF(B103="","-",SUM($F$26:F103))</f>
        <v>348923.98861764674</v>
      </c>
      <c r="H103" s="26">
        <f t="shared" si="12"/>
        <v>1351076.0113823542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2:34" s="17" customFormat="1" ht="14.25" customHeight="1">
      <c r="B104" s="35">
        <f t="shared" si="8"/>
        <v>79</v>
      </c>
      <c r="C104" s="26">
        <f t="shared" si="9"/>
        <v>17360.577766677794</v>
      </c>
      <c r="D104" s="26">
        <f t="shared" si="10"/>
        <v>11258.966761519618</v>
      </c>
      <c r="E104" s="26">
        <f>IF(B104="","-",SUM($D$26:D104))</f>
        <v>1016460.0439447408</v>
      </c>
      <c r="F104" s="26">
        <f t="shared" si="11"/>
        <v>6101.611005158176</v>
      </c>
      <c r="G104" s="26">
        <f>IF(B104="","-",SUM($F$26:F104))</f>
        <v>355025.5996228049</v>
      </c>
      <c r="H104" s="26">
        <f t="shared" si="12"/>
        <v>1344974.400377196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2:34" s="17" customFormat="1" ht="14.25" customHeight="1">
      <c r="B105" s="35">
        <f t="shared" si="8"/>
        <v>80</v>
      </c>
      <c r="C105" s="26">
        <f t="shared" si="9"/>
        <v>17360.577766677794</v>
      </c>
      <c r="D105" s="26">
        <f t="shared" si="10"/>
        <v>11208.1200031433</v>
      </c>
      <c r="E105" s="26">
        <f>IF(B105="","-",SUM($D$26:D105))</f>
        <v>1027668.1639478841</v>
      </c>
      <c r="F105" s="26">
        <f t="shared" si="11"/>
        <v>6152.457763534494</v>
      </c>
      <c r="G105" s="26">
        <f>IF(B105="","-",SUM($F$26:F105))</f>
        <v>361178.0573863394</v>
      </c>
      <c r="H105" s="26">
        <f t="shared" si="12"/>
        <v>1338821.9426136615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2:34" s="17" customFormat="1" ht="14.25" customHeight="1">
      <c r="B106" s="35">
        <f t="shared" si="8"/>
        <v>81</v>
      </c>
      <c r="C106" s="26">
        <f t="shared" si="9"/>
        <v>17360.577766677794</v>
      </c>
      <c r="D106" s="26">
        <f t="shared" si="10"/>
        <v>11156.849521780512</v>
      </c>
      <c r="E106" s="26">
        <f>IF(B106="","-",SUM($D$26:D106))</f>
        <v>1038825.0134696646</v>
      </c>
      <c r="F106" s="26">
        <f t="shared" si="11"/>
        <v>6203.728244897282</v>
      </c>
      <c r="G106" s="26">
        <f>IF(B106="","-",SUM($F$26:F106))</f>
        <v>367381.7856312367</v>
      </c>
      <c r="H106" s="26">
        <f t="shared" si="12"/>
        <v>1332618.2143687643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2:34" s="17" customFormat="1" ht="14.25" customHeight="1">
      <c r="B107" s="35">
        <f t="shared" si="8"/>
        <v>82</v>
      </c>
      <c r="C107" s="26">
        <f t="shared" si="9"/>
        <v>17360.577766677794</v>
      </c>
      <c r="D107" s="26">
        <f t="shared" si="10"/>
        <v>11105.15178640637</v>
      </c>
      <c r="E107" s="26">
        <f>IF(B107="","-",SUM($D$26:D107))</f>
        <v>1049930.165256071</v>
      </c>
      <c r="F107" s="26">
        <f t="shared" si="11"/>
        <v>6255.425980271424</v>
      </c>
      <c r="G107" s="26">
        <f>IF(B107="","-",SUM($F$26:F107))</f>
        <v>373637.2116115081</v>
      </c>
      <c r="H107" s="26">
        <f t="shared" si="12"/>
        <v>1326362.7883884928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2:34" s="17" customFormat="1" ht="14.25" customHeight="1">
      <c r="B108" s="35">
        <f t="shared" si="8"/>
        <v>83</v>
      </c>
      <c r="C108" s="26">
        <f t="shared" si="9"/>
        <v>17360.577766677794</v>
      </c>
      <c r="D108" s="26">
        <f t="shared" si="10"/>
        <v>11053.023236570772</v>
      </c>
      <c r="E108" s="26">
        <f>IF(B108="","-",SUM($D$26:D108))</f>
        <v>1060983.1884926418</v>
      </c>
      <c r="F108" s="26">
        <f t="shared" si="11"/>
        <v>6307.5545301070215</v>
      </c>
      <c r="G108" s="26">
        <f>IF(B108="","-",SUM($F$26:F108))</f>
        <v>379944.7661416151</v>
      </c>
      <c r="H108" s="26">
        <f t="shared" si="12"/>
        <v>1320055.2338583858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s="17" customFormat="1" ht="14.25" customHeight="1">
      <c r="A109" s="29"/>
      <c r="B109" s="36">
        <f t="shared" si="8"/>
        <v>84</v>
      </c>
      <c r="C109" s="37">
        <f t="shared" si="9"/>
        <v>17360.577766677794</v>
      </c>
      <c r="D109" s="37">
        <f t="shared" si="10"/>
        <v>11000.460282153215</v>
      </c>
      <c r="E109" s="37">
        <f>IF(B109="","-",SUM($D$26:D109))</f>
        <v>1071983.648774795</v>
      </c>
      <c r="F109" s="37">
        <f t="shared" si="11"/>
        <v>6360.117484524579</v>
      </c>
      <c r="G109" s="37">
        <f>IF(B109="","-",SUM($F$26:F109))</f>
        <v>386304.88362613966</v>
      </c>
      <c r="H109" s="37">
        <f t="shared" si="12"/>
        <v>1313695.1163738612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1:34" s="29" customFormat="1" ht="14.25" customHeight="1">
      <c r="A110" s="17"/>
      <c r="B110" s="35">
        <f t="shared" si="8"/>
        <v>85</v>
      </c>
      <c r="C110" s="26">
        <f t="shared" si="9"/>
        <v>17360.577766677794</v>
      </c>
      <c r="D110" s="26">
        <f t="shared" si="10"/>
        <v>10947.45930311551</v>
      </c>
      <c r="E110" s="26">
        <f>IF(B110="","-",SUM($D$26:D110))</f>
        <v>1082931.1080779105</v>
      </c>
      <c r="F110" s="26">
        <f t="shared" si="11"/>
        <v>6413.118463562285</v>
      </c>
      <c r="G110" s="26">
        <f>IF(B110="","-",SUM($F$26:F110))</f>
        <v>392718.00208970194</v>
      </c>
      <c r="H110" s="26">
        <f t="shared" si="12"/>
        <v>1307281.9979102989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2:34" s="17" customFormat="1" ht="14.25" customHeight="1">
      <c r="B111" s="35">
        <f t="shared" si="8"/>
        <v>86</v>
      </c>
      <c r="C111" s="26">
        <f t="shared" si="9"/>
        <v>17360.577766677794</v>
      </c>
      <c r="D111" s="26">
        <f t="shared" si="10"/>
        <v>10894.016649252491</v>
      </c>
      <c r="E111" s="26">
        <f>IF(B111="","-",SUM($D$26:D111))</f>
        <v>1093825.124727163</v>
      </c>
      <c r="F111" s="26">
        <f t="shared" si="11"/>
        <v>6466.561117425303</v>
      </c>
      <c r="G111" s="26">
        <f>IF(B111="","-",SUM($F$26:F111))</f>
        <v>399184.56320712727</v>
      </c>
      <c r="H111" s="26">
        <f t="shared" si="12"/>
        <v>1300815.4367928735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2:34" s="17" customFormat="1" ht="14.25" customHeight="1">
      <c r="B112" s="35">
        <f t="shared" si="8"/>
        <v>87</v>
      </c>
      <c r="C112" s="26">
        <f t="shared" si="9"/>
        <v>17360.577766677794</v>
      </c>
      <c r="D112" s="26">
        <f t="shared" si="10"/>
        <v>10840.128639940613</v>
      </c>
      <c r="E112" s="26">
        <f>IF(B112="","-",SUM($D$26:D112))</f>
        <v>1104665.2533671036</v>
      </c>
      <c r="F112" s="26">
        <f t="shared" si="11"/>
        <v>6520.449126737181</v>
      </c>
      <c r="G112" s="26">
        <f>IF(B112="","-",SUM($F$26:F112))</f>
        <v>405705.01233386446</v>
      </c>
      <c r="H112" s="26">
        <f t="shared" si="12"/>
        <v>1294294.9876661364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</row>
    <row r="113" spans="2:34" s="17" customFormat="1" ht="14.25" customHeight="1">
      <c r="B113" s="35">
        <f t="shared" si="8"/>
        <v>88</v>
      </c>
      <c r="C113" s="26">
        <f t="shared" si="9"/>
        <v>17360.577766677794</v>
      </c>
      <c r="D113" s="26">
        <f t="shared" si="10"/>
        <v>10785.79156388447</v>
      </c>
      <c r="E113" s="26">
        <f>IF(B113="","-",SUM($D$26:D113))</f>
        <v>1115451.044930988</v>
      </c>
      <c r="F113" s="26">
        <f t="shared" si="11"/>
        <v>6574.786202793324</v>
      </c>
      <c r="G113" s="26">
        <f>IF(B113="","-",SUM($F$26:F113))</f>
        <v>412279.79853665776</v>
      </c>
      <c r="H113" s="26">
        <f t="shared" si="12"/>
        <v>1287720.201463343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</row>
    <row r="114" spans="2:34" s="17" customFormat="1" ht="14.25" customHeight="1">
      <c r="B114" s="35">
        <f t="shared" si="8"/>
        <v>89</v>
      </c>
      <c r="C114" s="26">
        <f t="shared" si="9"/>
        <v>17360.577766677794</v>
      </c>
      <c r="D114" s="26">
        <f t="shared" si="10"/>
        <v>10731.001678861192</v>
      </c>
      <c r="E114" s="26">
        <f>IF(B114="","-",SUM($D$26:D114))</f>
        <v>1126182.0466098492</v>
      </c>
      <c r="F114" s="26">
        <f t="shared" si="11"/>
        <v>6629.576087816602</v>
      </c>
      <c r="G114" s="26">
        <f>IF(B114="","-",SUM($F$26:F114))</f>
        <v>418909.3746244744</v>
      </c>
      <c r="H114" s="26">
        <f t="shared" si="12"/>
        <v>1281090.6253755265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</row>
    <row r="115" spans="2:34" s="17" customFormat="1" ht="14.25" customHeight="1">
      <c r="B115" s="35">
        <f t="shared" si="8"/>
        <v>90</v>
      </c>
      <c r="C115" s="26">
        <f t="shared" si="9"/>
        <v>17360.577766677794</v>
      </c>
      <c r="D115" s="26">
        <f t="shared" si="10"/>
        <v>10675.755211462721</v>
      </c>
      <c r="E115" s="26">
        <f>IF(B115="","-",SUM($D$26:D115))</f>
        <v>1136857.801821312</v>
      </c>
      <c r="F115" s="26">
        <f t="shared" si="11"/>
        <v>6684.8225552150725</v>
      </c>
      <c r="G115" s="26">
        <f>IF(B115="","-",SUM($F$26:F115))</f>
        <v>425594.1971796895</v>
      </c>
      <c r="H115" s="26">
        <f t="shared" si="12"/>
        <v>1274405.8028203114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2:34" s="17" customFormat="1" ht="14.25" customHeight="1">
      <c r="B116" s="35">
        <f t="shared" si="8"/>
        <v>91</v>
      </c>
      <c r="C116" s="26">
        <f t="shared" si="9"/>
        <v>17360.577766677794</v>
      </c>
      <c r="D116" s="26">
        <f t="shared" si="10"/>
        <v>10620.048356835929</v>
      </c>
      <c r="E116" s="26">
        <f>IF(B116="","-",SUM($D$26:D116))</f>
        <v>1147477.850178148</v>
      </c>
      <c r="F116" s="26">
        <f t="shared" si="11"/>
        <v>6740.529409841865</v>
      </c>
      <c r="G116" s="26">
        <f>IF(B116="","-",SUM($F$26:F116))</f>
        <v>432334.72658953135</v>
      </c>
      <c r="H116" s="26">
        <f t="shared" si="12"/>
        <v>1267665.2734104695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</row>
    <row r="117" spans="2:34" s="17" customFormat="1" ht="14.25" customHeight="1">
      <c r="B117" s="35">
        <f t="shared" si="8"/>
        <v>92</v>
      </c>
      <c r="C117" s="26">
        <f t="shared" si="9"/>
        <v>17360.577766677794</v>
      </c>
      <c r="D117" s="26">
        <f t="shared" si="10"/>
        <v>10563.87727842058</v>
      </c>
      <c r="E117" s="26">
        <f>IF(B117="","-",SUM($D$26:D117))</f>
        <v>1158041.7274565685</v>
      </c>
      <c r="F117" s="26">
        <f t="shared" si="11"/>
        <v>6796.700488257215</v>
      </c>
      <c r="G117" s="26">
        <f>IF(B117="","-",SUM($F$26:F117))</f>
        <v>439131.42707778857</v>
      </c>
      <c r="H117" s="26">
        <f t="shared" si="12"/>
        <v>1260868.5729222123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</row>
    <row r="118" spans="2:34" s="17" customFormat="1" ht="14.25" customHeight="1">
      <c r="B118" s="35">
        <f t="shared" si="8"/>
        <v>93</v>
      </c>
      <c r="C118" s="26">
        <f t="shared" si="9"/>
        <v>17360.577766677794</v>
      </c>
      <c r="D118" s="26">
        <f t="shared" si="10"/>
        <v>10507.238107685102</v>
      </c>
      <c r="E118" s="26">
        <f>IF(B118="","-",SUM($D$26:D118))</f>
        <v>1168548.9655642535</v>
      </c>
      <c r="F118" s="26">
        <f t="shared" si="11"/>
        <v>6853.339658992692</v>
      </c>
      <c r="G118" s="26">
        <f>IF(B118="","-",SUM($F$26:F118))</f>
        <v>445984.7667367813</v>
      </c>
      <c r="H118" s="26">
        <f t="shared" si="12"/>
        <v>1254015.2332632197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</row>
    <row r="119" spans="2:34" s="17" customFormat="1" ht="14.25" customHeight="1">
      <c r="B119" s="35">
        <f t="shared" si="8"/>
        <v>94</v>
      </c>
      <c r="C119" s="26">
        <f t="shared" si="9"/>
        <v>17360.577766677794</v>
      </c>
      <c r="D119" s="26">
        <f t="shared" si="10"/>
        <v>10450.126943860165</v>
      </c>
      <c r="E119" s="26">
        <f>IF(B119="","-",SUM($D$26:D119))</f>
        <v>1178999.0925081137</v>
      </c>
      <c r="F119" s="26">
        <f t="shared" si="11"/>
        <v>6910.450822817629</v>
      </c>
      <c r="G119" s="26">
        <f>IF(B119="","-",SUM($F$26:F119))</f>
        <v>452895.2175595989</v>
      </c>
      <c r="H119" s="26">
        <f t="shared" si="12"/>
        <v>1247104.782440402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</row>
    <row r="120" spans="2:34" s="17" customFormat="1" ht="14.25" customHeight="1">
      <c r="B120" s="35">
        <f t="shared" si="8"/>
        <v>95</v>
      </c>
      <c r="C120" s="26">
        <f t="shared" si="9"/>
        <v>17360.577766677794</v>
      </c>
      <c r="D120" s="26">
        <f t="shared" si="10"/>
        <v>10392.539853670018</v>
      </c>
      <c r="E120" s="26">
        <f>IF(B120="","-",SUM($D$26:D120))</f>
        <v>1189391.6323617836</v>
      </c>
      <c r="F120" s="26">
        <f t="shared" si="11"/>
        <v>6968.037913007776</v>
      </c>
      <c r="G120" s="26">
        <f>IF(B120="","-",SUM($F$26:F120))</f>
        <v>459863.2554726067</v>
      </c>
      <c r="H120" s="26">
        <f t="shared" si="12"/>
        <v>1240136.7445273944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1:34" s="17" customFormat="1" ht="14.25" customHeight="1">
      <c r="A121" s="29"/>
      <c r="B121" s="36">
        <f t="shared" si="8"/>
        <v>96</v>
      </c>
      <c r="C121" s="37">
        <f t="shared" si="9"/>
        <v>17360.577766677794</v>
      </c>
      <c r="D121" s="37">
        <f t="shared" si="10"/>
        <v>10334.47287106162</v>
      </c>
      <c r="E121" s="37">
        <f>IF(B121="","-",SUM($D$26:D121))</f>
        <v>1199726.1052328453</v>
      </c>
      <c r="F121" s="37">
        <f t="shared" si="11"/>
        <v>7026.104895616174</v>
      </c>
      <c r="G121" s="37">
        <f>IF(B121="","-",SUM($F$26:F121))</f>
        <v>466889.3603682229</v>
      </c>
      <c r="H121" s="37">
        <f t="shared" si="12"/>
        <v>1233110.6396317782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</row>
    <row r="122" spans="1:34" s="29" customFormat="1" ht="14.25" customHeight="1">
      <c r="A122" s="17"/>
      <c r="B122" s="35">
        <f t="shared" si="8"/>
        <v>97</v>
      </c>
      <c r="C122" s="26">
        <f t="shared" si="9"/>
        <v>17360.577766677794</v>
      </c>
      <c r="D122" s="26">
        <f t="shared" si="10"/>
        <v>10275.921996931485</v>
      </c>
      <c r="E122" s="26">
        <f>IF(B122="","-",SUM($D$26:D122))</f>
        <v>1210002.0272297768</v>
      </c>
      <c r="F122" s="26">
        <f t="shared" si="11"/>
        <v>7084.655769746309</v>
      </c>
      <c r="G122" s="26">
        <f>IF(B122="","-",SUM($F$26:F122))</f>
        <v>473974.01613796916</v>
      </c>
      <c r="H122" s="26">
        <f t="shared" si="12"/>
        <v>1226025.983862032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</row>
    <row r="123" spans="2:34" s="17" customFormat="1" ht="14.25" customHeight="1">
      <c r="B123" s="35">
        <f t="shared" si="8"/>
        <v>98</v>
      </c>
      <c r="C123" s="26">
        <f t="shared" si="9"/>
        <v>17360.577766677794</v>
      </c>
      <c r="D123" s="26">
        <f t="shared" si="10"/>
        <v>10216.883198850266</v>
      </c>
      <c r="E123" s="26">
        <f>IF(B123="","-",SUM($D$26:D123))</f>
        <v>1220218.9104286272</v>
      </c>
      <c r="F123" s="26">
        <f t="shared" si="11"/>
        <v>7143.694567827528</v>
      </c>
      <c r="G123" s="26">
        <f>IF(B123="","-",SUM($F$26:F123))</f>
        <v>481117.71070579666</v>
      </c>
      <c r="H123" s="26">
        <f t="shared" si="12"/>
        <v>1218882.2892942044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2:34" s="17" customFormat="1" ht="14.25" customHeight="1">
      <c r="B124" s="35">
        <f t="shared" si="8"/>
        <v>99</v>
      </c>
      <c r="C124" s="26">
        <f t="shared" si="9"/>
        <v>17360.577766677794</v>
      </c>
      <c r="D124" s="26">
        <f t="shared" si="10"/>
        <v>10157.352410785037</v>
      </c>
      <c r="E124" s="26">
        <f>IF(B124="","-",SUM($D$26:D124))</f>
        <v>1230376.262839412</v>
      </c>
      <c r="F124" s="26">
        <f t="shared" si="11"/>
        <v>7203.225355892757</v>
      </c>
      <c r="G124" s="26">
        <f>IF(B124="","-",SUM($F$26:F124))</f>
        <v>488320.9360616894</v>
      </c>
      <c r="H124" s="26">
        <f t="shared" si="12"/>
        <v>1211679.0639383118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2:34" s="17" customFormat="1" ht="14.25" customHeight="1">
      <c r="B125" s="35">
        <f t="shared" si="8"/>
        <v>100</v>
      </c>
      <c r="C125" s="26">
        <f t="shared" si="9"/>
        <v>17360.577766677794</v>
      </c>
      <c r="D125" s="26">
        <f t="shared" si="10"/>
        <v>10097.325532819264</v>
      </c>
      <c r="E125" s="26">
        <f>IF(B125="","-",SUM($D$26:D125))</f>
        <v>1240473.5883722315</v>
      </c>
      <c r="F125" s="26">
        <f t="shared" si="11"/>
        <v>7263.2522338585295</v>
      </c>
      <c r="G125" s="26">
        <f>IF(B125="","-",SUM($F$26:F125))</f>
        <v>495584.1882955479</v>
      </c>
      <c r="H125" s="26">
        <f t="shared" si="12"/>
        <v>1204415.8117044533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</row>
    <row r="126" spans="2:34" s="17" customFormat="1" ht="14.25" customHeight="1">
      <c r="B126" s="35">
        <f t="shared" si="8"/>
        <v>101</v>
      </c>
      <c r="C126" s="26">
        <f t="shared" si="9"/>
        <v>17360.577766677794</v>
      </c>
      <c r="D126" s="26">
        <f t="shared" si="10"/>
        <v>10036.798430870444</v>
      </c>
      <c r="E126" s="26">
        <f>IF(B126="","-",SUM($D$26:D126))</f>
        <v>1250510.386803102</v>
      </c>
      <c r="F126" s="26">
        <f t="shared" si="11"/>
        <v>7323.77933580735</v>
      </c>
      <c r="G126" s="26">
        <f>IF(B126="","-",SUM($F$26:F126))</f>
        <v>502907.9676313553</v>
      </c>
      <c r="H126" s="26">
        <f t="shared" si="12"/>
        <v>1197092.032368646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</row>
    <row r="127" spans="2:34" s="17" customFormat="1" ht="14.25" customHeight="1">
      <c r="B127" s="35">
        <f t="shared" si="8"/>
        <v>102</v>
      </c>
      <c r="C127" s="26">
        <f t="shared" si="9"/>
        <v>17360.577766677794</v>
      </c>
      <c r="D127" s="26">
        <f t="shared" si="10"/>
        <v>9975.766936405384</v>
      </c>
      <c r="E127" s="26">
        <f>IF(B127="","-",SUM($D$26:D127))</f>
        <v>1260486.1537395073</v>
      </c>
      <c r="F127" s="26">
        <f t="shared" si="11"/>
        <v>7384.81083027241</v>
      </c>
      <c r="G127" s="26">
        <f>IF(B127="","-",SUM($F$26:F127))</f>
        <v>510292.77846162766</v>
      </c>
      <c r="H127" s="26">
        <f t="shared" si="12"/>
        <v>1189707.2215383735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</row>
    <row r="128" spans="2:34" s="17" customFormat="1" ht="14.25" customHeight="1">
      <c r="B128" s="35">
        <f t="shared" si="8"/>
        <v>103</v>
      </c>
      <c r="C128" s="26">
        <f t="shared" si="9"/>
        <v>17360.577766677794</v>
      </c>
      <c r="D128" s="26">
        <f t="shared" si="10"/>
        <v>9914.226846153113</v>
      </c>
      <c r="E128" s="26">
        <f>IF(B128="","-",SUM($D$26:D128))</f>
        <v>1270400.3805856605</v>
      </c>
      <c r="F128" s="26">
        <f t="shared" si="11"/>
        <v>7446.350920524681</v>
      </c>
      <c r="G128" s="26">
        <f>IF(B128="","-",SUM($F$26:F128))</f>
        <v>517739.12938215234</v>
      </c>
      <c r="H128" s="26">
        <f t="shared" si="12"/>
        <v>1182260.8706178488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</row>
    <row r="129" spans="2:34" s="17" customFormat="1" ht="14.25" customHeight="1">
      <c r="B129" s="35">
        <f t="shared" si="8"/>
        <v>104</v>
      </c>
      <c r="C129" s="26">
        <f t="shared" si="9"/>
        <v>17360.577766677794</v>
      </c>
      <c r="D129" s="26">
        <f t="shared" si="10"/>
        <v>9852.173921815407</v>
      </c>
      <c r="E129" s="26">
        <f>IF(B129="","-",SUM($D$26:D129))</f>
        <v>1280252.5545074758</v>
      </c>
      <c r="F129" s="26">
        <f t="shared" si="11"/>
        <v>7508.403844862387</v>
      </c>
      <c r="G129" s="26">
        <f>IF(B129="","-",SUM($F$26:F129))</f>
        <v>525247.5332270147</v>
      </c>
      <c r="H129" s="26">
        <f t="shared" si="12"/>
        <v>1174752.4667729863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</row>
    <row r="130" spans="2:34" s="17" customFormat="1" ht="14.25" customHeight="1">
      <c r="B130" s="35">
        <f t="shared" si="8"/>
        <v>105</v>
      </c>
      <c r="C130" s="26">
        <f t="shared" si="9"/>
        <v>17360.577766677794</v>
      </c>
      <c r="D130" s="26">
        <f t="shared" si="10"/>
        <v>9789.603889774886</v>
      </c>
      <c r="E130" s="26">
        <f>IF(B130="","-",SUM($D$26:D130))</f>
        <v>1290042.1583972508</v>
      </c>
      <c r="F130" s="26">
        <f t="shared" si="11"/>
        <v>7570.973876902908</v>
      </c>
      <c r="G130" s="26">
        <f>IF(B130="","-",SUM($F$26:F130))</f>
        <v>532818.5071039177</v>
      </c>
      <c r="H130" s="26">
        <f t="shared" si="12"/>
        <v>1167181.4928960835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2:34" s="17" customFormat="1" ht="14.25" customHeight="1">
      <c r="B131" s="35">
        <f t="shared" si="8"/>
        <v>106</v>
      </c>
      <c r="C131" s="26">
        <f t="shared" si="9"/>
        <v>17360.577766677794</v>
      </c>
      <c r="D131" s="26">
        <f t="shared" si="10"/>
        <v>9726.512440800696</v>
      </c>
      <c r="E131" s="26">
        <f>IF(B131="","-",SUM($D$26:D131))</f>
        <v>1299768.6708380515</v>
      </c>
      <c r="F131" s="26">
        <f t="shared" si="11"/>
        <v>7634.065325877098</v>
      </c>
      <c r="G131" s="26">
        <f>IF(B131="","-",SUM($F$26:F131))</f>
        <v>540452.5724297947</v>
      </c>
      <c r="H131" s="26">
        <f t="shared" si="12"/>
        <v>1159547.4275702063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2:34" s="17" customFormat="1" ht="14.25" customHeight="1">
      <c r="B132" s="35">
        <f t="shared" si="8"/>
        <v>107</v>
      </c>
      <c r="C132" s="26">
        <f t="shared" si="9"/>
        <v>17360.577766677794</v>
      </c>
      <c r="D132" s="26">
        <f t="shared" si="10"/>
        <v>9662.895229751719</v>
      </c>
      <c r="E132" s="26">
        <f>IF(B132="","-",SUM($D$26:D132))</f>
        <v>1309431.5660678032</v>
      </c>
      <c r="F132" s="26">
        <f t="shared" si="11"/>
        <v>7697.682536926075</v>
      </c>
      <c r="G132" s="26">
        <f>IF(B132="","-",SUM($F$26:F132))</f>
        <v>548150.2549667208</v>
      </c>
      <c r="H132" s="26">
        <f t="shared" si="12"/>
        <v>1151849.7450332802</v>
      </c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1:34" s="17" customFormat="1" ht="14.25" customHeight="1">
      <c r="A133" s="29"/>
      <c r="B133" s="36">
        <f t="shared" si="8"/>
        <v>108</v>
      </c>
      <c r="C133" s="37">
        <f t="shared" si="9"/>
        <v>17360.577766677794</v>
      </c>
      <c r="D133" s="37">
        <f t="shared" si="10"/>
        <v>9598.747875277335</v>
      </c>
      <c r="E133" s="37">
        <f>IF(B133="","-",SUM($D$26:D133))</f>
        <v>1319030.3139430806</v>
      </c>
      <c r="F133" s="37">
        <f t="shared" si="11"/>
        <v>7761.829891400459</v>
      </c>
      <c r="G133" s="37">
        <f>IF(B133="","-",SUM($F$26:F133))</f>
        <v>555912.0848581212</v>
      </c>
      <c r="H133" s="37">
        <f t="shared" si="12"/>
        <v>1144087.9151418798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</row>
    <row r="134" spans="1:34" s="29" customFormat="1" ht="14.25" customHeight="1">
      <c r="A134" s="17"/>
      <c r="B134" s="35">
        <f t="shared" si="8"/>
        <v>109</v>
      </c>
      <c r="C134" s="26">
        <f t="shared" si="9"/>
        <v>17360.577766677794</v>
      </c>
      <c r="D134" s="26">
        <f t="shared" si="10"/>
        <v>9534.065959515665</v>
      </c>
      <c r="E134" s="26">
        <f>IF(B134="","-",SUM($D$26:D134))</f>
        <v>1328564.3799025964</v>
      </c>
      <c r="F134" s="26">
        <f t="shared" si="11"/>
        <v>7826.511807162129</v>
      </c>
      <c r="G134" s="26">
        <f>IF(B134="","-",SUM($F$26:F134))</f>
        <v>563738.5966652833</v>
      </c>
      <c r="H134" s="26">
        <f t="shared" si="12"/>
        <v>1136261.4033347177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</row>
    <row r="135" spans="2:34" s="17" customFormat="1" ht="14.25" customHeight="1">
      <c r="B135" s="35">
        <f t="shared" si="8"/>
        <v>110</v>
      </c>
      <c r="C135" s="26">
        <f t="shared" si="9"/>
        <v>17360.577766677794</v>
      </c>
      <c r="D135" s="26">
        <f t="shared" si="10"/>
        <v>9468.845027789313</v>
      </c>
      <c r="E135" s="26">
        <f>IF(B135="","-",SUM($D$26:D135))</f>
        <v>1338033.2249303856</v>
      </c>
      <c r="F135" s="26">
        <f t="shared" si="11"/>
        <v>7891.7327388884805</v>
      </c>
      <c r="G135" s="26">
        <f>IF(B135="","-",SUM($F$26:F135))</f>
        <v>571630.3294041718</v>
      </c>
      <c r="H135" s="26">
        <f t="shared" si="12"/>
        <v>1128369.6705958291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</row>
    <row r="136" spans="2:34" s="17" customFormat="1" ht="14.25" customHeight="1">
      <c r="B136" s="35">
        <f t="shared" si="8"/>
        <v>111</v>
      </c>
      <c r="C136" s="26">
        <f t="shared" si="9"/>
        <v>17360.577766677794</v>
      </c>
      <c r="D136" s="26">
        <f t="shared" si="10"/>
        <v>9403.080588298577</v>
      </c>
      <c r="E136" s="26">
        <f>IF(B136="","-",SUM($D$26:D136))</f>
        <v>1347436.3055186842</v>
      </c>
      <c r="F136" s="26">
        <f t="shared" si="11"/>
        <v>7957.497178379217</v>
      </c>
      <c r="G136" s="26">
        <f>IF(B136="","-",SUM($F$26:F136))</f>
        <v>579587.826582551</v>
      </c>
      <c r="H136" s="26">
        <f t="shared" si="12"/>
        <v>1120412.17341745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</row>
    <row r="137" spans="2:34" s="17" customFormat="1" ht="14.25" customHeight="1">
      <c r="B137" s="35">
        <f t="shared" si="8"/>
        <v>112</v>
      </c>
      <c r="C137" s="26">
        <f t="shared" si="9"/>
        <v>17360.577766677794</v>
      </c>
      <c r="D137" s="26">
        <f t="shared" si="10"/>
        <v>9336.768111812082</v>
      </c>
      <c r="E137" s="26">
        <f>IF(B137="","-",SUM($D$26:D137))</f>
        <v>1356773.0736304964</v>
      </c>
      <c r="F137" s="26">
        <f t="shared" si="11"/>
        <v>8023.809654865712</v>
      </c>
      <c r="G137" s="26">
        <f>IF(B137="","-",SUM($F$26:F137))</f>
        <v>587611.6362374168</v>
      </c>
      <c r="H137" s="26">
        <f t="shared" si="12"/>
        <v>1112388.3637625843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</row>
    <row r="138" spans="2:34" s="17" customFormat="1" ht="14.25" customHeight="1">
      <c r="B138" s="35">
        <f t="shared" si="8"/>
        <v>113</v>
      </c>
      <c r="C138" s="26">
        <f t="shared" si="9"/>
        <v>17360.577766677794</v>
      </c>
      <c r="D138" s="26">
        <f t="shared" si="10"/>
        <v>9269.903031354868</v>
      </c>
      <c r="E138" s="26">
        <f>IF(B138="","-",SUM($D$26:D138))</f>
        <v>1366042.9766618512</v>
      </c>
      <c r="F138" s="26">
        <f t="shared" si="11"/>
        <v>8090.674735322926</v>
      </c>
      <c r="G138" s="26">
        <f>IF(B138="","-",SUM($F$26:F138))</f>
        <v>595702.3109727397</v>
      </c>
      <c r="H138" s="26">
        <f t="shared" si="12"/>
        <v>1104297.6890272615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</row>
    <row r="139" spans="2:34" s="17" customFormat="1" ht="14.25" customHeight="1">
      <c r="B139" s="35">
        <f t="shared" si="8"/>
        <v>114</v>
      </c>
      <c r="C139" s="26">
        <f t="shared" si="9"/>
        <v>17360.577766677794</v>
      </c>
      <c r="D139" s="26">
        <f t="shared" si="10"/>
        <v>9202.480741893845</v>
      </c>
      <c r="E139" s="26">
        <f>IF(B139="","-",SUM($D$26:D139))</f>
        <v>1375245.457403745</v>
      </c>
      <c r="F139" s="26">
        <f t="shared" si="11"/>
        <v>8158.097024783949</v>
      </c>
      <c r="G139" s="26">
        <f>IF(B139="","-",SUM($F$26:F139))</f>
        <v>603860.4079975237</v>
      </c>
      <c r="H139" s="26">
        <f t="shared" si="12"/>
        <v>1096139.5920024775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</row>
    <row r="140" spans="2:34" s="17" customFormat="1" ht="14.25" customHeight="1">
      <c r="B140" s="35">
        <f t="shared" si="8"/>
        <v>115</v>
      </c>
      <c r="C140" s="26">
        <f t="shared" si="9"/>
        <v>17360.577766677794</v>
      </c>
      <c r="D140" s="26">
        <f t="shared" si="10"/>
        <v>9134.496600020646</v>
      </c>
      <c r="E140" s="26">
        <f>IF(B140="","-",SUM($D$26:D140))</f>
        <v>1384379.9540037657</v>
      </c>
      <c r="F140" s="26">
        <f t="shared" si="11"/>
        <v>8226.081166657148</v>
      </c>
      <c r="G140" s="26">
        <f>IF(B140="","-",SUM($F$26:F140))</f>
        <v>612086.4891641808</v>
      </c>
      <c r="H140" s="26">
        <f t="shared" si="12"/>
        <v>1087913.5108358203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</row>
    <row r="141" spans="2:34" s="17" customFormat="1" ht="14.25" customHeight="1">
      <c r="B141" s="35">
        <f t="shared" si="8"/>
        <v>116</v>
      </c>
      <c r="C141" s="26">
        <f t="shared" si="9"/>
        <v>17360.577766677794</v>
      </c>
      <c r="D141" s="26">
        <f t="shared" si="10"/>
        <v>9065.945923631836</v>
      </c>
      <c r="E141" s="26">
        <f>IF(B141="","-",SUM($D$26:D141))</f>
        <v>1393445.8999273975</v>
      </c>
      <c r="F141" s="26">
        <f t="shared" si="11"/>
        <v>8294.631843045958</v>
      </c>
      <c r="G141" s="26">
        <f>IF(B141="","-",SUM($F$26:F141))</f>
        <v>620381.1210072268</v>
      </c>
      <c r="H141" s="26">
        <f t="shared" si="12"/>
        <v>1079618.8789927743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</row>
    <row r="142" spans="2:34" s="17" customFormat="1" ht="14.25" customHeight="1">
      <c r="B142" s="35">
        <f t="shared" si="8"/>
        <v>117</v>
      </c>
      <c r="C142" s="26">
        <f t="shared" si="9"/>
        <v>17360.577766677794</v>
      </c>
      <c r="D142" s="26">
        <f t="shared" si="10"/>
        <v>8996.823991606452</v>
      </c>
      <c r="E142" s="26">
        <f>IF(B142="","-",SUM($D$26:D142))</f>
        <v>1402442.723919004</v>
      </c>
      <c r="F142" s="26">
        <f t="shared" si="11"/>
        <v>8363.753775071342</v>
      </c>
      <c r="G142" s="26">
        <f>IF(B142="","-",SUM($F$26:F142))</f>
        <v>628744.8747822981</v>
      </c>
      <c r="H142" s="26">
        <f t="shared" si="12"/>
        <v>1071255.125217703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</row>
    <row r="143" spans="2:34" s="17" customFormat="1" ht="14.25" customHeight="1">
      <c r="B143" s="35">
        <f t="shared" si="8"/>
        <v>118</v>
      </c>
      <c r="C143" s="26">
        <f t="shared" si="9"/>
        <v>17360.577766677794</v>
      </c>
      <c r="D143" s="26">
        <f t="shared" si="10"/>
        <v>8927.126043480857</v>
      </c>
      <c r="E143" s="26">
        <f>IF(B143="","-",SUM($D$26:D143))</f>
        <v>1411369.8499624848</v>
      </c>
      <c r="F143" s="26">
        <f t="shared" si="11"/>
        <v>8433.451723196937</v>
      </c>
      <c r="G143" s="26">
        <f>IF(B143="","-",SUM($F$26:F143))</f>
        <v>637178.326505495</v>
      </c>
      <c r="H143" s="26">
        <f t="shared" si="12"/>
        <v>1062821.673494506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</row>
    <row r="144" spans="2:34" s="17" customFormat="1" ht="14.25" customHeight="1">
      <c r="B144" s="35">
        <f t="shared" si="8"/>
        <v>119</v>
      </c>
      <c r="C144" s="26">
        <f t="shared" si="9"/>
        <v>17360.577766677794</v>
      </c>
      <c r="D144" s="26">
        <f t="shared" si="10"/>
        <v>8856.847279120882</v>
      </c>
      <c r="E144" s="26">
        <f>IF(B144="","-",SUM($D$26:D144))</f>
        <v>1420226.6972416057</v>
      </c>
      <c r="F144" s="26">
        <f t="shared" si="11"/>
        <v>8503.730487556912</v>
      </c>
      <c r="G144" s="26">
        <f>IF(B144="","-",SUM($F$26:F144))</f>
        <v>645682.0569930519</v>
      </c>
      <c r="H144" s="26">
        <f t="shared" si="12"/>
        <v>1054317.943006949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</row>
    <row r="145" spans="1:34" s="17" customFormat="1" ht="14.25" customHeight="1">
      <c r="A145" s="29"/>
      <c r="B145" s="36">
        <f t="shared" si="8"/>
        <v>120</v>
      </c>
      <c r="C145" s="37">
        <f t="shared" si="9"/>
        <v>17360.577766677794</v>
      </c>
      <c r="D145" s="37">
        <f t="shared" si="10"/>
        <v>8785.982858391242</v>
      </c>
      <c r="E145" s="37">
        <f>IF(B145="","-",SUM($D$26:D145))</f>
        <v>1429012.680099997</v>
      </c>
      <c r="F145" s="37">
        <f t="shared" si="11"/>
        <v>8574.594908286552</v>
      </c>
      <c r="G145" s="37">
        <f>IF(B145="","-",SUM($F$26:F145))</f>
        <v>654256.6519013385</v>
      </c>
      <c r="H145" s="37">
        <f t="shared" si="12"/>
        <v>1045743.3480986624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</row>
    <row r="146" spans="1:34" s="29" customFormat="1" ht="14.25" customHeight="1">
      <c r="A146" s="17"/>
      <c r="B146" s="35">
        <f t="shared" si="8"/>
        <v>121</v>
      </c>
      <c r="C146" s="26">
        <f t="shared" si="9"/>
        <v>17360.577766677794</v>
      </c>
      <c r="D146" s="26">
        <f t="shared" si="10"/>
        <v>8714.527900822188</v>
      </c>
      <c r="E146" s="26">
        <f>IF(B146="","-",SUM($D$26:D146))</f>
        <v>1437727.2080008192</v>
      </c>
      <c r="F146" s="26">
        <f t="shared" si="11"/>
        <v>8646.049865855606</v>
      </c>
      <c r="G146" s="26">
        <f>IF(B146="","-",SUM($F$26:F146))</f>
        <v>662902.7017671941</v>
      </c>
      <c r="H146" s="26">
        <f t="shared" si="12"/>
        <v>1037097.2982328068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</row>
    <row r="147" spans="2:34" s="17" customFormat="1" ht="14.25" customHeight="1">
      <c r="B147" s="35">
        <f t="shared" si="8"/>
        <v>122</v>
      </c>
      <c r="C147" s="26">
        <f t="shared" si="9"/>
        <v>17360.577766677794</v>
      </c>
      <c r="D147" s="26">
        <f t="shared" si="10"/>
        <v>8642.47748527339</v>
      </c>
      <c r="E147" s="26">
        <f>IF(B147="","-",SUM($D$26:D147))</f>
        <v>1446369.6854860927</v>
      </c>
      <c r="F147" s="26">
        <f t="shared" si="11"/>
        <v>8718.100281404404</v>
      </c>
      <c r="G147" s="26">
        <f>IF(B147="","-",SUM($F$26:F147))</f>
        <v>671620.8020485985</v>
      </c>
      <c r="H147" s="26">
        <f t="shared" si="12"/>
        <v>1028379.1979514024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</row>
    <row r="148" spans="2:34" s="17" customFormat="1" ht="14.25" customHeight="1">
      <c r="B148" s="35">
        <f t="shared" si="8"/>
        <v>123</v>
      </c>
      <c r="C148" s="26">
        <f t="shared" si="9"/>
        <v>17360.577766677794</v>
      </c>
      <c r="D148" s="26">
        <f t="shared" si="10"/>
        <v>8569.82664959502</v>
      </c>
      <c r="E148" s="26">
        <f>IF(B148="","-",SUM($D$26:D148))</f>
        <v>1454939.5121356877</v>
      </c>
      <c r="F148" s="26">
        <f t="shared" si="11"/>
        <v>8790.751117082775</v>
      </c>
      <c r="G148" s="26">
        <f>IF(B148="","-",SUM($F$26:F148))</f>
        <v>680411.5531656813</v>
      </c>
      <c r="H148" s="26">
        <f t="shared" si="12"/>
        <v>1019588.4468343196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</row>
    <row r="149" spans="2:34" s="17" customFormat="1" ht="14.25" customHeight="1">
      <c r="B149" s="35">
        <f t="shared" si="8"/>
        <v>124</v>
      </c>
      <c r="C149" s="26">
        <f t="shared" si="9"/>
        <v>17360.577766677794</v>
      </c>
      <c r="D149" s="26">
        <f t="shared" si="10"/>
        <v>8496.570390285997</v>
      </c>
      <c r="E149" s="26">
        <f>IF(B149="","-",SUM($D$26:D149))</f>
        <v>1463436.0825259737</v>
      </c>
      <c r="F149" s="26">
        <f t="shared" si="11"/>
        <v>8864.007376391797</v>
      </c>
      <c r="G149" s="26">
        <f>IF(B149="","-",SUM($F$26:F149))</f>
        <v>689275.5605420731</v>
      </c>
      <c r="H149" s="26">
        <f t="shared" si="12"/>
        <v>1010724.4394579278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</row>
    <row r="150" spans="2:34" s="17" customFormat="1" ht="14.25" customHeight="1">
      <c r="B150" s="35">
        <f t="shared" si="8"/>
        <v>125</v>
      </c>
      <c r="C150" s="26">
        <f t="shared" si="9"/>
        <v>17360.577766677794</v>
      </c>
      <c r="D150" s="26">
        <f t="shared" si="10"/>
        <v>8422.703662149399</v>
      </c>
      <c r="E150" s="26">
        <f>IF(B150="","-",SUM($D$26:D150))</f>
        <v>1471858.786188123</v>
      </c>
      <c r="F150" s="26">
        <f t="shared" si="11"/>
        <v>8937.874104528395</v>
      </c>
      <c r="G150" s="26">
        <f>IF(B150="","-",SUM($F$26:F150))</f>
        <v>698213.4346466014</v>
      </c>
      <c r="H150" s="26">
        <f t="shared" si="12"/>
        <v>1001786.5653533995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2:34" s="17" customFormat="1" ht="14.25" customHeight="1">
      <c r="B151" s="35">
        <f t="shared" si="8"/>
        <v>126</v>
      </c>
      <c r="C151" s="26">
        <f t="shared" si="9"/>
        <v>17360.577766677794</v>
      </c>
      <c r="D151" s="26">
        <f t="shared" si="10"/>
        <v>8348.221377944996</v>
      </c>
      <c r="E151" s="26">
        <f>IF(B151="","-",SUM($D$26:D151))</f>
        <v>1480207.007566068</v>
      </c>
      <c r="F151" s="26">
        <f t="shared" si="11"/>
        <v>9012.356388732798</v>
      </c>
      <c r="G151" s="26">
        <f>IF(B151="","-",SUM($F$26:F151))</f>
        <v>707225.7910353342</v>
      </c>
      <c r="H151" s="26">
        <f t="shared" si="12"/>
        <v>992774.2089646667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2:34" s="17" customFormat="1" ht="14.25" customHeight="1">
      <c r="B152" s="35">
        <f t="shared" si="8"/>
        <v>127</v>
      </c>
      <c r="C152" s="26">
        <f t="shared" si="9"/>
        <v>17360.577766677794</v>
      </c>
      <c r="D152" s="26">
        <f t="shared" si="10"/>
        <v>8273.118408038888</v>
      </c>
      <c r="E152" s="26">
        <f>IF(B152="","-",SUM($D$26:D152))</f>
        <v>1488480.125974107</v>
      </c>
      <c r="F152" s="26">
        <f t="shared" si="11"/>
        <v>9087.459358638906</v>
      </c>
      <c r="G152" s="26">
        <f>IF(B152="","-",SUM($F$26:F152))</f>
        <v>716313.2503939731</v>
      </c>
      <c r="H152" s="26">
        <f t="shared" si="12"/>
        <v>983686.7496060278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</row>
    <row r="153" spans="2:34" s="17" customFormat="1" ht="14.25" customHeight="1">
      <c r="B153" s="35">
        <f t="shared" si="8"/>
        <v>128</v>
      </c>
      <c r="C153" s="26">
        <f t="shared" si="9"/>
        <v>17360.577766677794</v>
      </c>
      <c r="D153" s="26">
        <f t="shared" si="10"/>
        <v>8197.389580050232</v>
      </c>
      <c r="E153" s="26">
        <f>IF(B153="","-",SUM($D$26:D153))</f>
        <v>1496677.5155541573</v>
      </c>
      <c r="F153" s="26">
        <f t="shared" si="11"/>
        <v>9163.188186627562</v>
      </c>
      <c r="G153" s="26">
        <f>IF(B153="","-",SUM($F$26:F153))</f>
        <v>725476.4385806007</v>
      </c>
      <c r="H153" s="26">
        <f t="shared" si="12"/>
        <v>974523.5614194003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</row>
    <row r="154" spans="2:34" s="17" customFormat="1" ht="14.25" customHeight="1">
      <c r="B154" s="35">
        <f aca="true" t="shared" si="13" ref="B154:B217">IF(B153&gt;=$F$14,"",B153+1)</f>
        <v>129</v>
      </c>
      <c r="C154" s="26">
        <f aca="true" t="shared" si="14" ref="C154:C217">IF(B154="","-",$F$16)</f>
        <v>17360.577766677794</v>
      </c>
      <c r="D154" s="26">
        <f aca="true" t="shared" si="15" ref="D154:D217">IF(B154="","-",$F$13*H153)</f>
        <v>8121.029678495002</v>
      </c>
      <c r="E154" s="26">
        <f>IF(B154="","-",SUM($D$26:D154))</f>
        <v>1504798.5452326522</v>
      </c>
      <c r="F154" s="26">
        <f aca="true" t="shared" si="16" ref="F154:F217">IF(B154="","-",C154-D154)</f>
        <v>9239.548088182792</v>
      </c>
      <c r="G154" s="26">
        <f>IF(B154="","-",SUM($F$26:F154))</f>
        <v>734715.9866687835</v>
      </c>
      <c r="H154" s="26">
        <f aca="true" t="shared" si="17" ref="H154:H217">IF(B154="","-",H153-F154)</f>
        <v>965284.0133312175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2:34" s="17" customFormat="1" ht="14.25" customHeight="1">
      <c r="B155" s="35">
        <f t="shared" si="13"/>
        <v>130</v>
      </c>
      <c r="C155" s="26">
        <f t="shared" si="14"/>
        <v>17360.577766677794</v>
      </c>
      <c r="D155" s="26">
        <f t="shared" si="15"/>
        <v>8044.033444426812</v>
      </c>
      <c r="E155" s="26">
        <f>IF(B155="","-",SUM($D$26:D155))</f>
        <v>1512842.578677079</v>
      </c>
      <c r="F155" s="26">
        <f t="shared" si="16"/>
        <v>9316.544322250982</v>
      </c>
      <c r="G155" s="26">
        <f>IF(B155="","-",SUM($F$26:F155))</f>
        <v>744032.5309910345</v>
      </c>
      <c r="H155" s="26">
        <f t="shared" si="17"/>
        <v>955967.4690089665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2:34" s="17" customFormat="1" ht="14.25" customHeight="1">
      <c r="B156" s="35">
        <f t="shared" si="13"/>
        <v>131</v>
      </c>
      <c r="C156" s="26">
        <f t="shared" si="14"/>
        <v>17360.577766677794</v>
      </c>
      <c r="D156" s="26">
        <f t="shared" si="15"/>
        <v>7966.39557507472</v>
      </c>
      <c r="E156" s="26">
        <f>IF(B156="","-",SUM($D$26:D156))</f>
        <v>1520808.9742521537</v>
      </c>
      <c r="F156" s="26">
        <f t="shared" si="16"/>
        <v>9394.182191603075</v>
      </c>
      <c r="G156" s="26">
        <f>IF(B156="","-",SUM($F$26:F156))</f>
        <v>753426.7131826376</v>
      </c>
      <c r="H156" s="26">
        <f t="shared" si="17"/>
        <v>946573.2868173633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</row>
    <row r="157" spans="1:34" s="17" customFormat="1" ht="14.25" customHeight="1">
      <c r="A157" s="29"/>
      <c r="B157" s="36">
        <f t="shared" si="13"/>
        <v>132</v>
      </c>
      <c r="C157" s="37">
        <f t="shared" si="14"/>
        <v>17360.577766677794</v>
      </c>
      <c r="D157" s="37">
        <f t="shared" si="15"/>
        <v>7888.1107234780275</v>
      </c>
      <c r="E157" s="37">
        <f>IF(B157="","-",SUM($D$26:D157))</f>
        <v>1528697.0849756317</v>
      </c>
      <c r="F157" s="37">
        <f t="shared" si="16"/>
        <v>9472.467043199766</v>
      </c>
      <c r="G157" s="37">
        <f>IF(B157="","-",SUM($F$26:F157))</f>
        <v>762899.1802258374</v>
      </c>
      <c r="H157" s="37">
        <f t="shared" si="17"/>
        <v>937100.8197741635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</row>
    <row r="158" spans="1:34" s="29" customFormat="1" ht="14.25" customHeight="1">
      <c r="A158" s="17"/>
      <c r="B158" s="35">
        <f t="shared" si="13"/>
        <v>133</v>
      </c>
      <c r="C158" s="26">
        <f t="shared" si="14"/>
        <v>17360.577766677794</v>
      </c>
      <c r="D158" s="26">
        <f t="shared" si="15"/>
        <v>7809.17349811803</v>
      </c>
      <c r="E158" s="26">
        <f>IF(B158="","-",SUM($D$26:D158))</f>
        <v>1536506.2584737497</v>
      </c>
      <c r="F158" s="26">
        <f t="shared" si="16"/>
        <v>9551.404268559763</v>
      </c>
      <c r="G158" s="26">
        <f>IF(B158="","-",SUM($F$26:F158))</f>
        <v>772450.5844943972</v>
      </c>
      <c r="H158" s="26">
        <f t="shared" si="17"/>
        <v>927549.4155056038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</row>
    <row r="159" spans="2:34" s="17" customFormat="1" ht="14.25" customHeight="1">
      <c r="B159" s="35">
        <f t="shared" si="13"/>
        <v>134</v>
      </c>
      <c r="C159" s="26">
        <f t="shared" si="14"/>
        <v>17360.577766677794</v>
      </c>
      <c r="D159" s="26">
        <f t="shared" si="15"/>
        <v>7729.578462546698</v>
      </c>
      <c r="E159" s="26">
        <f>IF(B159="","-",SUM($D$26:D159))</f>
        <v>1544235.8369362964</v>
      </c>
      <c r="F159" s="26">
        <f t="shared" si="16"/>
        <v>9630.999304131095</v>
      </c>
      <c r="G159" s="26">
        <f>IF(B159="","-",SUM($F$26:F159))</f>
        <v>782081.5837985283</v>
      </c>
      <c r="H159" s="26">
        <f t="shared" si="17"/>
        <v>917918.4162014726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2:34" s="17" customFormat="1" ht="14.25" customHeight="1">
      <c r="B160" s="35">
        <f t="shared" si="13"/>
        <v>135</v>
      </c>
      <c r="C160" s="26">
        <f t="shared" si="14"/>
        <v>17360.577766677794</v>
      </c>
      <c r="D160" s="26">
        <f t="shared" si="15"/>
        <v>7649.320135012272</v>
      </c>
      <c r="E160" s="26">
        <f>IF(B160="","-",SUM($D$26:D160))</f>
        <v>1551885.1570713087</v>
      </c>
      <c r="F160" s="26">
        <f t="shared" si="16"/>
        <v>9711.257631665521</v>
      </c>
      <c r="G160" s="26">
        <f>IF(B160="","-",SUM($F$26:F160))</f>
        <v>791792.8414301939</v>
      </c>
      <c r="H160" s="26">
        <f t="shared" si="17"/>
        <v>908207.1585698071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</row>
    <row r="161" spans="2:34" s="17" customFormat="1" ht="14.25" customHeight="1">
      <c r="B161" s="35">
        <f t="shared" si="13"/>
        <v>136</v>
      </c>
      <c r="C161" s="26">
        <f t="shared" si="14"/>
        <v>17360.577766677794</v>
      </c>
      <c r="D161" s="26">
        <f t="shared" si="15"/>
        <v>7568.392988081726</v>
      </c>
      <c r="E161" s="26">
        <f>IF(B161="","-",SUM($D$26:D161))</f>
        <v>1559453.5500593905</v>
      </c>
      <c r="F161" s="26">
        <f t="shared" si="16"/>
        <v>9792.184778596067</v>
      </c>
      <c r="G161" s="26">
        <f>IF(B161="","-",SUM($F$26:F161))</f>
        <v>801585.0262087899</v>
      </c>
      <c r="H161" s="26">
        <f t="shared" si="17"/>
        <v>898414.973791211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</row>
    <row r="162" spans="2:34" s="17" customFormat="1" ht="14.25" customHeight="1">
      <c r="B162" s="35">
        <f t="shared" si="13"/>
        <v>137</v>
      </c>
      <c r="C162" s="26">
        <f t="shared" si="14"/>
        <v>17360.577766677794</v>
      </c>
      <c r="D162" s="26">
        <f t="shared" si="15"/>
        <v>7486.791448260092</v>
      </c>
      <c r="E162" s="26">
        <f>IF(B162="","-",SUM($D$26:D162))</f>
        <v>1566940.3415076507</v>
      </c>
      <c r="F162" s="26">
        <f t="shared" si="16"/>
        <v>9873.786318417702</v>
      </c>
      <c r="G162" s="26">
        <f>IF(B162="","-",SUM($F$26:F162))</f>
        <v>811458.8125272077</v>
      </c>
      <c r="H162" s="26">
        <f t="shared" si="17"/>
        <v>888541.1874727933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</row>
    <row r="163" spans="2:34" s="17" customFormat="1" ht="14.25" customHeight="1">
      <c r="B163" s="35">
        <f t="shared" si="13"/>
        <v>138</v>
      </c>
      <c r="C163" s="26">
        <f t="shared" si="14"/>
        <v>17360.577766677794</v>
      </c>
      <c r="D163" s="26">
        <f t="shared" si="15"/>
        <v>7404.50989560661</v>
      </c>
      <c r="E163" s="26">
        <f>IF(B163="","-",SUM($D$26:D163))</f>
        <v>1574344.8514032573</v>
      </c>
      <c r="F163" s="26">
        <f t="shared" si="16"/>
        <v>9956.067871071184</v>
      </c>
      <c r="G163" s="26">
        <f>IF(B163="","-",SUM($F$26:F163))</f>
        <v>821414.8803982788</v>
      </c>
      <c r="H163" s="26">
        <f t="shared" si="17"/>
        <v>878585.1196017221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</row>
    <row r="164" spans="2:34" s="17" customFormat="1" ht="14.25" customHeight="1">
      <c r="B164" s="35">
        <f t="shared" si="13"/>
        <v>139</v>
      </c>
      <c r="C164" s="26">
        <f t="shared" si="14"/>
        <v>17360.577766677794</v>
      </c>
      <c r="D164" s="26">
        <f t="shared" si="15"/>
        <v>7321.5426633476845</v>
      </c>
      <c r="E164" s="26">
        <f>IF(B164="","-",SUM($D$26:D164))</f>
        <v>1581666.394066605</v>
      </c>
      <c r="F164" s="26">
        <f t="shared" si="16"/>
        <v>10039.035103330109</v>
      </c>
      <c r="G164" s="26">
        <f>IF(B164="","-",SUM($F$26:F164))</f>
        <v>831453.915501609</v>
      </c>
      <c r="H164" s="26">
        <f t="shared" si="17"/>
        <v>868546.084498392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</row>
    <row r="165" spans="2:34" s="17" customFormat="1" ht="14.25" customHeight="1">
      <c r="B165" s="35">
        <f t="shared" si="13"/>
        <v>140</v>
      </c>
      <c r="C165" s="26">
        <f t="shared" si="14"/>
        <v>17360.577766677794</v>
      </c>
      <c r="D165" s="26">
        <f t="shared" si="15"/>
        <v>7237.8840374865995</v>
      </c>
      <c r="E165" s="26">
        <f>IF(B165="","-",SUM($D$26:D165))</f>
        <v>1588904.2781040915</v>
      </c>
      <c r="F165" s="26">
        <f t="shared" si="16"/>
        <v>10122.693729191195</v>
      </c>
      <c r="G165" s="26">
        <f>IF(B165="","-",SUM($F$26:F165))</f>
        <v>841576.6092308002</v>
      </c>
      <c r="H165" s="26">
        <f t="shared" si="17"/>
        <v>858423.3907692007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</row>
    <row r="166" spans="2:34" s="17" customFormat="1" ht="14.25" customHeight="1">
      <c r="B166" s="35">
        <f t="shared" si="13"/>
        <v>141</v>
      </c>
      <c r="C166" s="26">
        <f t="shared" si="14"/>
        <v>17360.577766677794</v>
      </c>
      <c r="D166" s="26">
        <f t="shared" si="15"/>
        <v>7153.528256410006</v>
      </c>
      <c r="E166" s="26">
        <f>IF(B166="","-",SUM($D$26:D166))</f>
        <v>1596057.8063605016</v>
      </c>
      <c r="F166" s="26">
        <f t="shared" si="16"/>
        <v>10207.049510267789</v>
      </c>
      <c r="G166" s="26">
        <f>IF(B166="","-",SUM($F$26:F166))</f>
        <v>851783.658741068</v>
      </c>
      <c r="H166" s="26">
        <f t="shared" si="17"/>
        <v>848216.341258933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</row>
    <row r="167" spans="2:34" s="17" customFormat="1" ht="14.25" customHeight="1">
      <c r="B167" s="35">
        <f t="shared" si="13"/>
        <v>142</v>
      </c>
      <c r="C167" s="26">
        <f t="shared" si="14"/>
        <v>17360.577766677794</v>
      </c>
      <c r="D167" s="26">
        <f t="shared" si="15"/>
        <v>7068.469510491108</v>
      </c>
      <c r="E167" s="26">
        <f>IF(B167="","-",SUM($D$26:D167))</f>
        <v>1603126.2758709926</v>
      </c>
      <c r="F167" s="26">
        <f t="shared" si="16"/>
        <v>10292.108256186686</v>
      </c>
      <c r="G167" s="26">
        <f>IF(B167="","-",SUM($F$26:F167))</f>
        <v>862075.7669972547</v>
      </c>
      <c r="H167" s="26">
        <f t="shared" si="17"/>
        <v>837924.2330027462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</row>
    <row r="168" spans="2:34" s="17" customFormat="1" ht="14.25" customHeight="1">
      <c r="B168" s="35">
        <f t="shared" si="13"/>
        <v>143</v>
      </c>
      <c r="C168" s="26">
        <f t="shared" si="14"/>
        <v>17360.577766677794</v>
      </c>
      <c r="D168" s="26">
        <f t="shared" si="15"/>
        <v>6982.701941689552</v>
      </c>
      <c r="E168" s="26">
        <f>IF(B168="","-",SUM($D$26:D168))</f>
        <v>1610108.977812682</v>
      </c>
      <c r="F168" s="26">
        <f t="shared" si="16"/>
        <v>10377.875824988241</v>
      </c>
      <c r="G168" s="26">
        <f>IF(B168="","-",SUM($F$26:F168))</f>
        <v>872453.6428222429</v>
      </c>
      <c r="H168" s="26">
        <f t="shared" si="17"/>
        <v>827546.357177758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</row>
    <row r="169" spans="1:34" s="17" customFormat="1" ht="14.25" customHeight="1">
      <c r="A169" s="29"/>
      <c r="B169" s="36">
        <f t="shared" si="13"/>
        <v>144</v>
      </c>
      <c r="C169" s="37">
        <f t="shared" si="14"/>
        <v>17360.577766677794</v>
      </c>
      <c r="D169" s="37">
        <f t="shared" si="15"/>
        <v>6896.219643147983</v>
      </c>
      <c r="E169" s="37">
        <f>IF(B169="","-",SUM($D$26:D169))</f>
        <v>1617005.19745583</v>
      </c>
      <c r="F169" s="37">
        <f t="shared" si="16"/>
        <v>10464.358123529812</v>
      </c>
      <c r="G169" s="37">
        <f>IF(B169="","-",SUM($F$26:F169))</f>
        <v>882918.0009457727</v>
      </c>
      <c r="H169" s="37">
        <f t="shared" si="17"/>
        <v>817081.9990542282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</row>
    <row r="170" spans="1:34" s="29" customFormat="1" ht="14.25" customHeight="1">
      <c r="A170" s="17"/>
      <c r="B170" s="35">
        <f t="shared" si="13"/>
        <v>145</v>
      </c>
      <c r="C170" s="26">
        <f t="shared" si="14"/>
        <v>17360.577766677794</v>
      </c>
      <c r="D170" s="26">
        <f t="shared" si="15"/>
        <v>6809.0166587852345</v>
      </c>
      <c r="E170" s="26">
        <f>IF(B170="","-",SUM($D$26:D170))</f>
        <v>1623814.2141146152</v>
      </c>
      <c r="F170" s="26">
        <f t="shared" si="16"/>
        <v>10551.56110789256</v>
      </c>
      <c r="G170" s="26">
        <f>IF(B170="","-",SUM($F$26:F170))</f>
        <v>893469.5620536653</v>
      </c>
      <c r="H170" s="26">
        <f t="shared" si="17"/>
        <v>806530.4379463356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</row>
    <row r="171" spans="2:34" s="17" customFormat="1" ht="14.25" customHeight="1">
      <c r="B171" s="35">
        <f t="shared" si="13"/>
        <v>146</v>
      </c>
      <c r="C171" s="26">
        <f t="shared" si="14"/>
        <v>17360.577766677794</v>
      </c>
      <c r="D171" s="26">
        <f t="shared" si="15"/>
        <v>6721.0869828861305</v>
      </c>
      <c r="E171" s="26">
        <f>IF(B171="","-",SUM($D$26:D171))</f>
        <v>1630535.3010975013</v>
      </c>
      <c r="F171" s="26">
        <f t="shared" si="16"/>
        <v>10639.490783791663</v>
      </c>
      <c r="G171" s="26">
        <f>IF(B171="","-",SUM($F$26:F171))</f>
        <v>904109.0528374569</v>
      </c>
      <c r="H171" s="26">
        <f t="shared" si="17"/>
        <v>795890.947162544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</row>
    <row r="172" spans="2:34" s="17" customFormat="1" ht="14.25" customHeight="1">
      <c r="B172" s="35">
        <f t="shared" si="13"/>
        <v>147</v>
      </c>
      <c r="C172" s="26">
        <f t="shared" si="14"/>
        <v>17360.577766677794</v>
      </c>
      <c r="D172" s="26">
        <f t="shared" si="15"/>
        <v>6632.424559687866</v>
      </c>
      <c r="E172" s="26">
        <f>IF(B172="","-",SUM($D$26:D172))</f>
        <v>1637167.7256571893</v>
      </c>
      <c r="F172" s="26">
        <f t="shared" si="16"/>
        <v>10728.153206989928</v>
      </c>
      <c r="G172" s="26">
        <f>IF(B172="","-",SUM($F$26:F172))</f>
        <v>914837.2060444469</v>
      </c>
      <c r="H172" s="26">
        <f t="shared" si="17"/>
        <v>785162.793955554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</row>
    <row r="173" spans="2:34" s="17" customFormat="1" ht="14.25" customHeight="1">
      <c r="B173" s="35">
        <f t="shared" si="13"/>
        <v>148</v>
      </c>
      <c r="C173" s="26">
        <f t="shared" si="14"/>
        <v>17360.577766677794</v>
      </c>
      <c r="D173" s="26">
        <f t="shared" si="15"/>
        <v>6543.02328296295</v>
      </c>
      <c r="E173" s="26">
        <f>IF(B173="","-",SUM($D$26:D173))</f>
        <v>1643710.748940152</v>
      </c>
      <c r="F173" s="26">
        <f t="shared" si="16"/>
        <v>10817.554483714845</v>
      </c>
      <c r="G173" s="26">
        <f>IF(B173="","-",SUM($F$26:F173))</f>
        <v>925654.7605281618</v>
      </c>
      <c r="H173" s="26">
        <f t="shared" si="17"/>
        <v>774345.2394718392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</row>
    <row r="174" spans="2:34" s="17" customFormat="1" ht="14.25" customHeight="1">
      <c r="B174" s="35">
        <f t="shared" si="13"/>
        <v>149</v>
      </c>
      <c r="C174" s="26">
        <f t="shared" si="14"/>
        <v>17360.577766677794</v>
      </c>
      <c r="D174" s="26">
        <f t="shared" si="15"/>
        <v>6452.87699559866</v>
      </c>
      <c r="E174" s="26">
        <f>IF(B174="","-",SUM($D$26:D174))</f>
        <v>1650163.6259357508</v>
      </c>
      <c r="F174" s="26">
        <f t="shared" si="16"/>
        <v>10907.700771079133</v>
      </c>
      <c r="G174" s="26">
        <f>IF(B174="","-",SUM($F$26:F174))</f>
        <v>936562.4612992409</v>
      </c>
      <c r="H174" s="26">
        <f t="shared" si="17"/>
        <v>763437.53870076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</row>
    <row r="175" spans="2:34" s="17" customFormat="1" ht="14.25" customHeight="1">
      <c r="B175" s="35">
        <f t="shared" si="13"/>
        <v>150</v>
      </c>
      <c r="C175" s="26">
        <f t="shared" si="14"/>
        <v>17360.577766677794</v>
      </c>
      <c r="D175" s="26">
        <f t="shared" si="15"/>
        <v>6361.979489173</v>
      </c>
      <c r="E175" s="26">
        <f>IF(B175="","-",SUM($D$26:D175))</f>
        <v>1656525.6054249238</v>
      </c>
      <c r="F175" s="26">
        <f t="shared" si="16"/>
        <v>10998.598277504794</v>
      </c>
      <c r="G175" s="26">
        <f>IF(B175="","-",SUM($F$26:F175))</f>
        <v>947561.0595767457</v>
      </c>
      <c r="H175" s="26">
        <f t="shared" si="17"/>
        <v>752438.9404232552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</row>
    <row r="176" spans="2:34" s="17" customFormat="1" ht="14.25" customHeight="1">
      <c r="B176" s="35">
        <f t="shared" si="13"/>
        <v>151</v>
      </c>
      <c r="C176" s="26">
        <f t="shared" si="14"/>
        <v>17360.577766677794</v>
      </c>
      <c r="D176" s="26">
        <f t="shared" si="15"/>
        <v>6270.324503527127</v>
      </c>
      <c r="E176" s="26">
        <f>IF(B176="","-",SUM($D$26:D176))</f>
        <v>1662795.9299284508</v>
      </c>
      <c r="F176" s="26">
        <f t="shared" si="16"/>
        <v>11090.253263150667</v>
      </c>
      <c r="G176" s="26">
        <f>IF(B176="","-",SUM($F$26:F176))</f>
        <v>958651.3128398964</v>
      </c>
      <c r="H176" s="26">
        <f t="shared" si="17"/>
        <v>741348.6871601045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</row>
    <row r="177" spans="2:34" s="17" customFormat="1" ht="14.25" customHeight="1">
      <c r="B177" s="35">
        <f t="shared" si="13"/>
        <v>152</v>
      </c>
      <c r="C177" s="26">
        <f t="shared" si="14"/>
        <v>17360.577766677794</v>
      </c>
      <c r="D177" s="26">
        <f t="shared" si="15"/>
        <v>6177.905726334204</v>
      </c>
      <c r="E177" s="26">
        <f>IF(B177="","-",SUM($D$26:D177))</f>
        <v>1668973.8356547852</v>
      </c>
      <c r="F177" s="26">
        <f t="shared" si="16"/>
        <v>11182.67204034359</v>
      </c>
      <c r="G177" s="26">
        <f>IF(B177="","-",SUM($F$26:F177))</f>
        <v>969833.98488024</v>
      </c>
      <c r="H177" s="26">
        <f t="shared" si="17"/>
        <v>730166.0151197609</v>
      </c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</row>
    <row r="178" spans="2:34" s="17" customFormat="1" ht="14.25" customHeight="1">
      <c r="B178" s="35">
        <f t="shared" si="13"/>
        <v>153</v>
      </c>
      <c r="C178" s="26">
        <f t="shared" si="14"/>
        <v>17360.577766677794</v>
      </c>
      <c r="D178" s="26">
        <f t="shared" si="15"/>
        <v>6084.716792664674</v>
      </c>
      <c r="E178" s="26">
        <f>IF(B178="","-",SUM($D$26:D178))</f>
        <v>1675058.5524474499</v>
      </c>
      <c r="F178" s="26">
        <f t="shared" si="16"/>
        <v>11275.86097401312</v>
      </c>
      <c r="G178" s="26">
        <f>IF(B178="","-",SUM($F$26:F178))</f>
        <v>981109.8458542532</v>
      </c>
      <c r="H178" s="26">
        <f t="shared" si="17"/>
        <v>718890.1541457478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</row>
    <row r="179" spans="2:34" s="17" customFormat="1" ht="14.25" customHeight="1">
      <c r="B179" s="35">
        <f t="shared" si="13"/>
        <v>154</v>
      </c>
      <c r="C179" s="26">
        <f t="shared" si="14"/>
        <v>17360.577766677794</v>
      </c>
      <c r="D179" s="26">
        <f t="shared" si="15"/>
        <v>5990.751284547898</v>
      </c>
      <c r="E179" s="26">
        <f>IF(B179="","-",SUM($D$26:D179))</f>
        <v>1681049.3037319977</v>
      </c>
      <c r="F179" s="26">
        <f t="shared" si="16"/>
        <v>11369.826482129896</v>
      </c>
      <c r="G179" s="26">
        <f>IF(B179="","-",SUM($F$26:F179))</f>
        <v>992479.672336383</v>
      </c>
      <c r="H179" s="26">
        <f t="shared" si="17"/>
        <v>707520.3276636179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</row>
    <row r="180" spans="2:34" s="17" customFormat="1" ht="14.25" customHeight="1">
      <c r="B180" s="35">
        <f t="shared" si="13"/>
        <v>155</v>
      </c>
      <c r="C180" s="26">
        <f t="shared" si="14"/>
        <v>17360.577766677794</v>
      </c>
      <c r="D180" s="26">
        <f t="shared" si="15"/>
        <v>5896.002730530149</v>
      </c>
      <c r="E180" s="26">
        <f>IF(B180="","-",SUM($D$26:D180))</f>
        <v>1686945.306462528</v>
      </c>
      <c r="F180" s="26">
        <f t="shared" si="16"/>
        <v>11464.575036147646</v>
      </c>
      <c r="G180" s="26">
        <f>IF(B180="","-",SUM($F$26:F180))</f>
        <v>1003944.2473725306</v>
      </c>
      <c r="H180" s="26">
        <f t="shared" si="17"/>
        <v>696055.7526274703</v>
      </c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</row>
    <row r="181" spans="1:34" s="17" customFormat="1" ht="14.25" customHeight="1">
      <c r="A181" s="29"/>
      <c r="B181" s="36">
        <f t="shared" si="13"/>
        <v>156</v>
      </c>
      <c r="C181" s="37">
        <f t="shared" si="14"/>
        <v>17360.577766677794</v>
      </c>
      <c r="D181" s="37">
        <f t="shared" si="15"/>
        <v>5800.464605228919</v>
      </c>
      <c r="E181" s="37">
        <f>IF(B181="","-",SUM($D$26:D181))</f>
        <v>1692745.771067757</v>
      </c>
      <c r="F181" s="37">
        <f t="shared" si="16"/>
        <v>11560.113161448875</v>
      </c>
      <c r="G181" s="37">
        <f>IF(B181="","-",SUM($F$26:F181))</f>
        <v>1015504.3605339795</v>
      </c>
      <c r="H181" s="37">
        <f t="shared" si="17"/>
        <v>684495.6394660214</v>
      </c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</row>
    <row r="182" spans="1:34" s="29" customFormat="1" ht="14.25" customHeight="1">
      <c r="A182" s="17"/>
      <c r="B182" s="35">
        <f t="shared" si="13"/>
        <v>157</v>
      </c>
      <c r="C182" s="26">
        <f t="shared" si="14"/>
        <v>17360.577766677794</v>
      </c>
      <c r="D182" s="26">
        <f t="shared" si="15"/>
        <v>5704.1303288835115</v>
      </c>
      <c r="E182" s="26">
        <f>IF(B182="","-",SUM($D$26:D182))</f>
        <v>1698449.9013966403</v>
      </c>
      <c r="F182" s="26">
        <f t="shared" si="16"/>
        <v>11656.447437794282</v>
      </c>
      <c r="G182" s="26">
        <f>IF(B182="","-",SUM($F$26:F182))</f>
        <v>1027160.8079717738</v>
      </c>
      <c r="H182" s="26">
        <f t="shared" si="17"/>
        <v>672839.1920282271</v>
      </c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</row>
    <row r="183" spans="2:34" s="17" customFormat="1" ht="14.25" customHeight="1">
      <c r="B183" s="35">
        <f t="shared" si="13"/>
        <v>158</v>
      </c>
      <c r="C183" s="26">
        <f t="shared" si="14"/>
        <v>17360.577766677794</v>
      </c>
      <c r="D183" s="26">
        <f t="shared" si="15"/>
        <v>5606.993266901893</v>
      </c>
      <c r="E183" s="26">
        <f>IF(B183="","-",SUM($D$26:D183))</f>
        <v>1704056.8946635423</v>
      </c>
      <c r="F183" s="26">
        <f t="shared" si="16"/>
        <v>11753.584499775901</v>
      </c>
      <c r="G183" s="26">
        <f>IF(B183="","-",SUM($F$26:F183))</f>
        <v>1038914.3924715497</v>
      </c>
      <c r="H183" s="26">
        <f t="shared" si="17"/>
        <v>661085.6075284512</v>
      </c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</row>
    <row r="184" spans="2:34" s="17" customFormat="1" ht="14.25" customHeight="1">
      <c r="B184" s="35">
        <f t="shared" si="13"/>
        <v>159</v>
      </c>
      <c r="C184" s="26">
        <f t="shared" si="14"/>
        <v>17360.577766677794</v>
      </c>
      <c r="D184" s="26">
        <f t="shared" si="15"/>
        <v>5509.046729403761</v>
      </c>
      <c r="E184" s="26">
        <f>IF(B184="","-",SUM($D$26:D184))</f>
        <v>1709565.941392946</v>
      </c>
      <c r="F184" s="26">
        <f t="shared" si="16"/>
        <v>11851.531037274033</v>
      </c>
      <c r="G184" s="26">
        <f>IF(B184="","-",SUM($F$26:F184))</f>
        <v>1050765.9235088236</v>
      </c>
      <c r="H184" s="26">
        <f t="shared" si="17"/>
        <v>649234.0764911772</v>
      </c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</row>
    <row r="185" spans="2:34" s="17" customFormat="1" ht="14.25" customHeight="1">
      <c r="B185" s="35">
        <f t="shared" si="13"/>
        <v>160</v>
      </c>
      <c r="C185" s="26">
        <f t="shared" si="14"/>
        <v>17360.577766677794</v>
      </c>
      <c r="D185" s="26">
        <f t="shared" si="15"/>
        <v>5410.28397075981</v>
      </c>
      <c r="E185" s="26">
        <f>IF(B185="","-",SUM($D$26:D185))</f>
        <v>1714976.2253637058</v>
      </c>
      <c r="F185" s="26">
        <f t="shared" si="16"/>
        <v>11950.293795917984</v>
      </c>
      <c r="G185" s="26">
        <f>IF(B185="","-",SUM($F$26:F185))</f>
        <v>1062716.2173047415</v>
      </c>
      <c r="H185" s="26">
        <f t="shared" si="17"/>
        <v>637283.7826952592</v>
      </c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</row>
    <row r="186" spans="2:34" s="17" customFormat="1" ht="14.25" customHeight="1">
      <c r="B186" s="35">
        <f t="shared" si="13"/>
        <v>161</v>
      </c>
      <c r="C186" s="26">
        <f t="shared" si="14"/>
        <v>17360.577766677794</v>
      </c>
      <c r="D186" s="26">
        <f t="shared" si="15"/>
        <v>5310.69818912716</v>
      </c>
      <c r="E186" s="26">
        <f>IF(B186="","-",SUM($D$26:D186))</f>
        <v>1720286.923552833</v>
      </c>
      <c r="F186" s="26">
        <f t="shared" si="16"/>
        <v>12049.879577550633</v>
      </c>
      <c r="G186" s="26">
        <f>IF(B186="","-",SUM($F$26:F186))</f>
        <v>1074766.096882292</v>
      </c>
      <c r="H186" s="26">
        <f t="shared" si="17"/>
        <v>625233.9031177085</v>
      </c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</row>
    <row r="187" spans="2:34" s="17" customFormat="1" ht="14.25" customHeight="1">
      <c r="B187" s="35">
        <f t="shared" si="13"/>
        <v>162</v>
      </c>
      <c r="C187" s="26">
        <f t="shared" si="14"/>
        <v>17360.577766677794</v>
      </c>
      <c r="D187" s="26">
        <f t="shared" si="15"/>
        <v>5210.282525980904</v>
      </c>
      <c r="E187" s="26">
        <f>IF(B187="","-",SUM($D$26:D187))</f>
        <v>1725497.2060788139</v>
      </c>
      <c r="F187" s="26">
        <f t="shared" si="16"/>
        <v>12150.29524069689</v>
      </c>
      <c r="G187" s="26">
        <f>IF(B187="","-",SUM($F$26:F187))</f>
        <v>1086916.392122989</v>
      </c>
      <c r="H187" s="26">
        <f t="shared" si="17"/>
        <v>613083.6078770116</v>
      </c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</row>
    <row r="188" spans="2:34" s="17" customFormat="1" ht="14.25" customHeight="1">
      <c r="B188" s="35">
        <f t="shared" si="13"/>
        <v>163</v>
      </c>
      <c r="C188" s="26">
        <f t="shared" si="14"/>
        <v>17360.577766677794</v>
      </c>
      <c r="D188" s="26">
        <f t="shared" si="15"/>
        <v>5109.030065641764</v>
      </c>
      <c r="E188" s="26">
        <f>IF(B188="","-",SUM($D$26:D188))</f>
        <v>1730606.2361444556</v>
      </c>
      <c r="F188" s="26">
        <f t="shared" si="16"/>
        <v>12251.54770103603</v>
      </c>
      <c r="G188" s="26">
        <f>IF(B188="","-",SUM($F$26:F188))</f>
        <v>1099167.9398240251</v>
      </c>
      <c r="H188" s="26">
        <f t="shared" si="17"/>
        <v>600832.0601759757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</row>
    <row r="189" spans="2:34" s="17" customFormat="1" ht="14.25" customHeight="1">
      <c r="B189" s="35">
        <f t="shared" si="13"/>
        <v>164</v>
      </c>
      <c r="C189" s="26">
        <f t="shared" si="14"/>
        <v>17360.577766677794</v>
      </c>
      <c r="D189" s="26">
        <f t="shared" si="15"/>
        <v>5006.933834799797</v>
      </c>
      <c r="E189" s="26">
        <f>IF(B189="","-",SUM($D$26:D189))</f>
        <v>1735613.1699792554</v>
      </c>
      <c r="F189" s="26">
        <f t="shared" si="16"/>
        <v>12353.643931877996</v>
      </c>
      <c r="G189" s="26">
        <f>IF(B189="","-",SUM($F$26:F189))</f>
        <v>1111521.5837559032</v>
      </c>
      <c r="H189" s="26">
        <f t="shared" si="17"/>
        <v>588478.4162440976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</row>
    <row r="190" spans="2:34" s="17" customFormat="1" ht="14.25" customHeight="1">
      <c r="B190" s="35">
        <f t="shared" si="13"/>
        <v>165</v>
      </c>
      <c r="C190" s="26">
        <f t="shared" si="14"/>
        <v>17360.577766677794</v>
      </c>
      <c r="D190" s="26">
        <f t="shared" si="15"/>
        <v>4903.986802034147</v>
      </c>
      <c r="E190" s="26">
        <f>IF(B190="","-",SUM($D$26:D190))</f>
        <v>1740517.1567812895</v>
      </c>
      <c r="F190" s="26">
        <f t="shared" si="16"/>
        <v>12456.590964643647</v>
      </c>
      <c r="G190" s="26">
        <f>IF(B190="","-",SUM($F$26:F190))</f>
        <v>1123978.174720547</v>
      </c>
      <c r="H190" s="26">
        <f t="shared" si="17"/>
        <v>576021.825279454</v>
      </c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</row>
    <row r="191" spans="2:34" s="17" customFormat="1" ht="14.25" customHeight="1">
      <c r="B191" s="35">
        <f t="shared" si="13"/>
        <v>166</v>
      </c>
      <c r="C191" s="26">
        <f t="shared" si="14"/>
        <v>17360.577766677794</v>
      </c>
      <c r="D191" s="26">
        <f t="shared" si="15"/>
        <v>4800.181877328783</v>
      </c>
      <c r="E191" s="26">
        <f>IF(B191="","-",SUM($D$26:D191))</f>
        <v>1745317.3386586183</v>
      </c>
      <c r="F191" s="26">
        <f t="shared" si="16"/>
        <v>12560.39588934901</v>
      </c>
      <c r="G191" s="26">
        <f>IF(B191="","-",SUM($F$26:F191))</f>
        <v>1136538.570609896</v>
      </c>
      <c r="H191" s="26">
        <f t="shared" si="17"/>
        <v>563461.429390105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</row>
    <row r="192" spans="2:34" s="17" customFormat="1" ht="14.25" customHeight="1">
      <c r="B192" s="35">
        <f t="shared" si="13"/>
        <v>167</v>
      </c>
      <c r="C192" s="26">
        <f t="shared" si="14"/>
        <v>17360.577766677794</v>
      </c>
      <c r="D192" s="26">
        <f t="shared" si="15"/>
        <v>4695.511911584208</v>
      </c>
      <c r="E192" s="26">
        <f>IF(B192="","-",SUM($D$26:D192))</f>
        <v>1750012.8505702026</v>
      </c>
      <c r="F192" s="26">
        <f t="shared" si="16"/>
        <v>12665.065855093586</v>
      </c>
      <c r="G192" s="26">
        <f>IF(B192="","-",SUM($F$26:F192))</f>
        <v>1149203.6364649895</v>
      </c>
      <c r="H192" s="26">
        <f t="shared" si="17"/>
        <v>550796.3635350114</v>
      </c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</row>
    <row r="193" spans="1:34" s="17" customFormat="1" ht="14.25" customHeight="1">
      <c r="A193" s="29"/>
      <c r="B193" s="36">
        <f t="shared" si="13"/>
        <v>168</v>
      </c>
      <c r="C193" s="37">
        <f t="shared" si="14"/>
        <v>17360.577766677794</v>
      </c>
      <c r="D193" s="37">
        <f t="shared" si="15"/>
        <v>4589.969696125095</v>
      </c>
      <c r="E193" s="37">
        <f>IF(B193="","-",SUM($D$26:D193))</f>
        <v>1754602.8202663276</v>
      </c>
      <c r="F193" s="37">
        <f t="shared" si="16"/>
        <v>12770.608070552698</v>
      </c>
      <c r="G193" s="37">
        <f>IF(B193="","-",SUM($F$26:F193))</f>
        <v>1161974.244535542</v>
      </c>
      <c r="H193" s="37">
        <f t="shared" si="17"/>
        <v>538025.7554644587</v>
      </c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</row>
    <row r="194" spans="1:34" s="29" customFormat="1" ht="14.25" customHeight="1">
      <c r="A194" s="17"/>
      <c r="B194" s="35">
        <f t="shared" si="13"/>
        <v>169</v>
      </c>
      <c r="C194" s="26">
        <f t="shared" si="14"/>
        <v>17360.577766677794</v>
      </c>
      <c r="D194" s="26">
        <f t="shared" si="15"/>
        <v>4483.547962203823</v>
      </c>
      <c r="E194" s="26">
        <f>IF(B194="","-",SUM($D$26:D194))</f>
        <v>1759086.3682285314</v>
      </c>
      <c r="F194" s="26">
        <f t="shared" si="16"/>
        <v>12877.029804473972</v>
      </c>
      <c r="G194" s="26">
        <f>IF(B194="","-",SUM($F$26:F194))</f>
        <v>1174851.274340016</v>
      </c>
      <c r="H194" s="26">
        <f t="shared" si="17"/>
        <v>525148.7256599847</v>
      </c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</row>
    <row r="195" spans="2:34" s="17" customFormat="1" ht="14.25" customHeight="1">
      <c r="B195" s="35">
        <f t="shared" si="13"/>
        <v>170</v>
      </c>
      <c r="C195" s="26">
        <f t="shared" si="14"/>
        <v>17360.577766677794</v>
      </c>
      <c r="D195" s="26">
        <f t="shared" si="15"/>
        <v>4376.239380499873</v>
      </c>
      <c r="E195" s="26">
        <f>IF(B195="","-",SUM($D$26:D195))</f>
        <v>1763462.6076090313</v>
      </c>
      <c r="F195" s="26">
        <f t="shared" si="16"/>
        <v>12984.338386177922</v>
      </c>
      <c r="G195" s="26">
        <f>IF(B195="","-",SUM($F$26:F195))</f>
        <v>1187835.612726194</v>
      </c>
      <c r="H195" s="26">
        <f t="shared" si="17"/>
        <v>512164.38727380685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</row>
    <row r="196" spans="2:34" s="17" customFormat="1" ht="14.25" customHeight="1">
      <c r="B196" s="35">
        <f t="shared" si="13"/>
        <v>171</v>
      </c>
      <c r="C196" s="26">
        <f t="shared" si="14"/>
        <v>17360.577766677794</v>
      </c>
      <c r="D196" s="26">
        <f t="shared" si="15"/>
        <v>4268.036560615057</v>
      </c>
      <c r="E196" s="26">
        <f>IF(B196="","-",SUM($D$26:D196))</f>
        <v>1767730.6441696463</v>
      </c>
      <c r="F196" s="26">
        <f t="shared" si="16"/>
        <v>13092.541206062737</v>
      </c>
      <c r="G196" s="26">
        <f>IF(B196="","-",SUM($F$26:F196))</f>
        <v>1200928.1539322569</v>
      </c>
      <c r="H196" s="26">
        <f t="shared" si="17"/>
        <v>499071.84606774413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</row>
    <row r="197" spans="2:34" s="17" customFormat="1" ht="14.25" customHeight="1">
      <c r="B197" s="35">
        <f t="shared" si="13"/>
        <v>172</v>
      </c>
      <c r="C197" s="26">
        <f t="shared" si="14"/>
        <v>17360.577766677794</v>
      </c>
      <c r="D197" s="26">
        <f t="shared" si="15"/>
        <v>4158.932050564535</v>
      </c>
      <c r="E197" s="26">
        <f>IF(B197="","-",SUM($D$26:D197))</f>
        <v>1771889.5762202109</v>
      </c>
      <c r="F197" s="26">
        <f t="shared" si="16"/>
        <v>13201.64571611326</v>
      </c>
      <c r="G197" s="26">
        <f>IF(B197="","-",SUM($F$26:F197))</f>
        <v>1214129.7996483701</v>
      </c>
      <c r="H197" s="26">
        <f t="shared" si="17"/>
        <v>485870.20035163086</v>
      </c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</row>
    <row r="198" spans="2:34" s="17" customFormat="1" ht="14.25" customHeight="1">
      <c r="B198" s="35">
        <f t="shared" si="13"/>
        <v>173</v>
      </c>
      <c r="C198" s="26">
        <f t="shared" si="14"/>
        <v>17360.577766677794</v>
      </c>
      <c r="D198" s="26">
        <f t="shared" si="15"/>
        <v>4048.9183362635904</v>
      </c>
      <c r="E198" s="26">
        <f>IF(B198="","-",SUM($D$26:D198))</f>
        <v>1775938.4945564745</v>
      </c>
      <c r="F198" s="26">
        <f t="shared" si="16"/>
        <v>13311.659430414204</v>
      </c>
      <c r="G198" s="26">
        <f>IF(B198="","-",SUM($F$26:F198))</f>
        <v>1227441.4590787843</v>
      </c>
      <c r="H198" s="26">
        <f t="shared" si="17"/>
        <v>472558.54092121666</v>
      </c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</row>
    <row r="199" spans="2:34" s="17" customFormat="1" ht="14.25" customHeight="1">
      <c r="B199" s="35">
        <f t="shared" si="13"/>
        <v>174</v>
      </c>
      <c r="C199" s="26">
        <f t="shared" si="14"/>
        <v>17360.577766677794</v>
      </c>
      <c r="D199" s="26">
        <f t="shared" si="15"/>
        <v>3937.9878410101387</v>
      </c>
      <c r="E199" s="26">
        <f>IF(B199="","-",SUM($D$26:D199))</f>
        <v>1779876.4823974846</v>
      </c>
      <c r="F199" s="26">
        <f t="shared" si="16"/>
        <v>13422.589925667655</v>
      </c>
      <c r="G199" s="26">
        <f>IF(B199="","-",SUM($F$26:F199))</f>
        <v>1240864.049004452</v>
      </c>
      <c r="H199" s="26">
        <f t="shared" si="17"/>
        <v>459135.950995549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</row>
    <row r="200" spans="2:34" s="17" customFormat="1" ht="14.25" customHeight="1">
      <c r="B200" s="35">
        <f t="shared" si="13"/>
        <v>175</v>
      </c>
      <c r="C200" s="26">
        <f t="shared" si="14"/>
        <v>17360.577766677794</v>
      </c>
      <c r="D200" s="26">
        <f t="shared" si="15"/>
        <v>3826.132924962908</v>
      </c>
      <c r="E200" s="26">
        <f>IF(B200="","-",SUM($D$26:D200))</f>
        <v>1783702.6153224476</v>
      </c>
      <c r="F200" s="26">
        <f t="shared" si="16"/>
        <v>13534.444841714885</v>
      </c>
      <c r="G200" s="26">
        <f>IF(B200="","-",SUM($F$26:F200))</f>
        <v>1254398.4938461669</v>
      </c>
      <c r="H200" s="26">
        <f t="shared" si="17"/>
        <v>445601.5061538341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</row>
    <row r="201" spans="2:34" s="17" customFormat="1" ht="14.25" customHeight="1">
      <c r="B201" s="35">
        <f t="shared" si="13"/>
        <v>176</v>
      </c>
      <c r="C201" s="26">
        <f t="shared" si="14"/>
        <v>17360.577766677794</v>
      </c>
      <c r="D201" s="26">
        <f t="shared" si="15"/>
        <v>3713.3458846152844</v>
      </c>
      <c r="E201" s="26">
        <f>IF(B201="","-",SUM($D$26:D201))</f>
        <v>1787415.961207063</v>
      </c>
      <c r="F201" s="26">
        <f t="shared" si="16"/>
        <v>13647.23188206251</v>
      </c>
      <c r="G201" s="26">
        <f>IF(B201="","-",SUM($F$26:F201))</f>
        <v>1268045.7257282294</v>
      </c>
      <c r="H201" s="26">
        <f t="shared" si="17"/>
        <v>431954.2742717716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</row>
    <row r="202" spans="2:34" s="17" customFormat="1" ht="14.25" customHeight="1">
      <c r="B202" s="35">
        <f t="shared" si="13"/>
        <v>177</v>
      </c>
      <c r="C202" s="26">
        <f t="shared" si="14"/>
        <v>17360.577766677794</v>
      </c>
      <c r="D202" s="26">
        <f t="shared" si="15"/>
        <v>3599.6189522647633</v>
      </c>
      <c r="E202" s="26">
        <f>IF(B202="","-",SUM($D$26:D202))</f>
        <v>1791015.5801593277</v>
      </c>
      <c r="F202" s="26">
        <f t="shared" si="16"/>
        <v>13760.95881441303</v>
      </c>
      <c r="G202" s="26">
        <f>IF(B202="","-",SUM($F$26:F202))</f>
        <v>1281806.6845426424</v>
      </c>
      <c r="H202" s="26">
        <f t="shared" si="17"/>
        <v>418193.31545735855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</row>
    <row r="203" spans="2:34" s="17" customFormat="1" ht="14.25" customHeight="1">
      <c r="B203" s="35">
        <f t="shared" si="13"/>
        <v>178</v>
      </c>
      <c r="C203" s="26">
        <f t="shared" si="14"/>
        <v>17360.577766677794</v>
      </c>
      <c r="D203" s="26">
        <f t="shared" si="15"/>
        <v>3484.944295477988</v>
      </c>
      <c r="E203" s="26">
        <f>IF(B203="","-",SUM($D$26:D203))</f>
        <v>1794500.5244548058</v>
      </c>
      <c r="F203" s="26">
        <f t="shared" si="16"/>
        <v>13875.633471199806</v>
      </c>
      <c r="G203" s="26">
        <f>IF(B203="","-",SUM($F$26:F203))</f>
        <v>1295682.3180138422</v>
      </c>
      <c r="H203" s="26">
        <f t="shared" si="17"/>
        <v>404317.6819861587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</row>
    <row r="204" spans="2:34" s="17" customFormat="1" ht="14.25" customHeight="1">
      <c r="B204" s="35">
        <f t="shared" si="13"/>
        <v>179</v>
      </c>
      <c r="C204" s="26">
        <f t="shared" si="14"/>
        <v>17360.577766677794</v>
      </c>
      <c r="D204" s="26">
        <f t="shared" si="15"/>
        <v>3369.3140165513228</v>
      </c>
      <c r="E204" s="26">
        <f>IF(B204="","-",SUM($D$26:D204))</f>
        <v>1797869.838471357</v>
      </c>
      <c r="F204" s="26">
        <f t="shared" si="16"/>
        <v>13991.26375012647</v>
      </c>
      <c r="G204" s="26">
        <f>IF(B204="","-",SUM($F$26:F204))</f>
        <v>1309673.5817639688</v>
      </c>
      <c r="H204" s="26">
        <f t="shared" si="17"/>
        <v>390326.41823603224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</row>
    <row r="205" spans="1:34" s="17" customFormat="1" ht="14.25" customHeight="1">
      <c r="A205" s="29"/>
      <c r="B205" s="36">
        <f t="shared" si="13"/>
        <v>180</v>
      </c>
      <c r="C205" s="37">
        <f t="shared" si="14"/>
        <v>17360.577766677794</v>
      </c>
      <c r="D205" s="37">
        <f t="shared" si="15"/>
        <v>3252.720151966935</v>
      </c>
      <c r="E205" s="37">
        <f>IF(B205="","-",SUM($D$26:D205))</f>
        <v>1801122.558623324</v>
      </c>
      <c r="F205" s="37">
        <f t="shared" si="16"/>
        <v>14107.857614710858</v>
      </c>
      <c r="G205" s="37">
        <f>IF(B205="","-",SUM($F$26:F205))</f>
        <v>1323781.4393786797</v>
      </c>
      <c r="H205" s="37">
        <f t="shared" si="17"/>
        <v>376218.5606213214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</row>
    <row r="206" spans="1:34" s="29" customFormat="1" ht="14.25" customHeight="1">
      <c r="A206" s="17"/>
      <c r="B206" s="35">
        <f t="shared" si="13"/>
        <v>181</v>
      </c>
      <c r="C206" s="26">
        <f t="shared" si="14"/>
        <v>17360.577766677794</v>
      </c>
      <c r="D206" s="26">
        <f t="shared" si="15"/>
        <v>3135.1546718443446</v>
      </c>
      <c r="E206" s="26">
        <f>IF(B206="","-",SUM($D$26:D206))</f>
        <v>1804257.7132951682</v>
      </c>
      <c r="F206" s="26">
        <f t="shared" si="16"/>
        <v>14225.42309483345</v>
      </c>
      <c r="G206" s="26">
        <f>IF(B206="","-",SUM($F$26:F206))</f>
        <v>1338006.8624735132</v>
      </c>
      <c r="H206" s="26">
        <f t="shared" si="17"/>
        <v>361993.13752648793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</row>
    <row r="207" spans="2:34" s="17" customFormat="1" ht="14.25" customHeight="1">
      <c r="B207" s="35">
        <f t="shared" si="13"/>
        <v>182</v>
      </c>
      <c r="C207" s="26">
        <f t="shared" si="14"/>
        <v>17360.577766677794</v>
      </c>
      <c r="D207" s="26">
        <f t="shared" si="15"/>
        <v>3016.6094793873995</v>
      </c>
      <c r="E207" s="26">
        <f>IF(B207="","-",SUM($D$26:D207))</f>
        <v>1807274.3227745555</v>
      </c>
      <c r="F207" s="26">
        <f t="shared" si="16"/>
        <v>14343.968287290394</v>
      </c>
      <c r="G207" s="26">
        <f>IF(B207="","-",SUM($F$26:F207))</f>
        <v>1352350.8307608035</v>
      </c>
      <c r="H207" s="26">
        <f t="shared" si="17"/>
        <v>347649.1692391975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</row>
    <row r="208" spans="2:34" s="17" customFormat="1" ht="14.25" customHeight="1">
      <c r="B208" s="35">
        <f t="shared" si="13"/>
        <v>183</v>
      </c>
      <c r="C208" s="26">
        <f t="shared" si="14"/>
        <v>17360.577766677794</v>
      </c>
      <c r="D208" s="26">
        <f t="shared" si="15"/>
        <v>2897.076410326646</v>
      </c>
      <c r="E208" s="26">
        <f>IF(B208="","-",SUM($D$26:D208))</f>
        <v>1810171.3991848822</v>
      </c>
      <c r="F208" s="26">
        <f t="shared" si="16"/>
        <v>14463.501356351147</v>
      </c>
      <c r="G208" s="26">
        <f>IF(B208="","-",SUM($F$26:F208))</f>
        <v>1366814.3321171547</v>
      </c>
      <c r="H208" s="26">
        <f t="shared" si="17"/>
        <v>333185.6678828464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</row>
    <row r="209" spans="2:34" s="17" customFormat="1" ht="14.25" customHeight="1">
      <c r="B209" s="35">
        <f t="shared" si="13"/>
        <v>184</v>
      </c>
      <c r="C209" s="26">
        <f t="shared" si="14"/>
        <v>17360.577766677794</v>
      </c>
      <c r="D209" s="26">
        <f t="shared" si="15"/>
        <v>2776.547232357053</v>
      </c>
      <c r="E209" s="26">
        <f>IF(B209="","-",SUM($D$26:D209))</f>
        <v>1812947.9464172393</v>
      </c>
      <c r="F209" s="26">
        <f t="shared" si="16"/>
        <v>14584.03053432074</v>
      </c>
      <c r="G209" s="26">
        <f>IF(B209="","-",SUM($F$26:F209))</f>
        <v>1381398.3626514755</v>
      </c>
      <c r="H209" s="26">
        <f t="shared" si="17"/>
        <v>318601.63734852563</v>
      </c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</row>
    <row r="210" spans="2:34" s="17" customFormat="1" ht="14.25" customHeight="1">
      <c r="B210" s="35">
        <f t="shared" si="13"/>
        <v>185</v>
      </c>
      <c r="C210" s="26">
        <f t="shared" si="14"/>
        <v>17360.577766677794</v>
      </c>
      <c r="D210" s="26">
        <f t="shared" si="15"/>
        <v>2655.013644571047</v>
      </c>
      <c r="E210" s="26">
        <f>IF(B210="","-",SUM($D$26:D210))</f>
        <v>1815602.9600618102</v>
      </c>
      <c r="F210" s="26">
        <f t="shared" si="16"/>
        <v>14705.564122106747</v>
      </c>
      <c r="G210" s="26">
        <f>IF(B210="","-",SUM($F$26:F210))</f>
        <v>1396103.9267735821</v>
      </c>
      <c r="H210" s="26">
        <f t="shared" si="17"/>
        <v>303896.07322641887</v>
      </c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</row>
    <row r="211" spans="2:34" s="17" customFormat="1" ht="14.25" customHeight="1">
      <c r="B211" s="35">
        <f t="shared" si="13"/>
        <v>186</v>
      </c>
      <c r="C211" s="26">
        <f t="shared" si="14"/>
        <v>17360.577766677794</v>
      </c>
      <c r="D211" s="26">
        <f t="shared" si="15"/>
        <v>2532.467276886824</v>
      </c>
      <c r="E211" s="26">
        <f>IF(B211="","-",SUM($D$26:D211))</f>
        <v>1818135.427338697</v>
      </c>
      <c r="F211" s="26">
        <f t="shared" si="16"/>
        <v>14828.11048979097</v>
      </c>
      <c r="G211" s="26">
        <f>IF(B211="","-",SUM($F$26:F211))</f>
        <v>1410932.0372633731</v>
      </c>
      <c r="H211" s="26">
        <f t="shared" si="17"/>
        <v>289067.9627366279</v>
      </c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</row>
    <row r="212" spans="2:34" s="17" customFormat="1" ht="14.25" customHeight="1">
      <c r="B212" s="35">
        <f t="shared" si="13"/>
        <v>187</v>
      </c>
      <c r="C212" s="26">
        <f t="shared" si="14"/>
        <v>17360.577766677794</v>
      </c>
      <c r="D212" s="26">
        <f t="shared" si="15"/>
        <v>2408.8996894718994</v>
      </c>
      <c r="E212" s="26">
        <f>IF(B212="","-",SUM($D$26:D212))</f>
        <v>1820544.3270281688</v>
      </c>
      <c r="F212" s="26">
        <f t="shared" si="16"/>
        <v>14951.678077205896</v>
      </c>
      <c r="G212" s="26">
        <f>IF(B212="","-",SUM($F$26:F212))</f>
        <v>1425883.715340579</v>
      </c>
      <c r="H212" s="26">
        <f t="shared" si="17"/>
        <v>274116.284659422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</row>
    <row r="213" spans="2:34" s="17" customFormat="1" ht="14.25" customHeight="1">
      <c r="B213" s="35">
        <f t="shared" si="13"/>
        <v>188</v>
      </c>
      <c r="C213" s="26">
        <f t="shared" si="14"/>
        <v>17360.577766677794</v>
      </c>
      <c r="D213" s="26">
        <f t="shared" si="15"/>
        <v>2284.30237216185</v>
      </c>
      <c r="E213" s="26">
        <f>IF(B213="","-",SUM($D$26:D213))</f>
        <v>1822828.6294003306</v>
      </c>
      <c r="F213" s="26">
        <f t="shared" si="16"/>
        <v>15076.275394515944</v>
      </c>
      <c r="G213" s="26">
        <f>IF(B213="","-",SUM($F$26:F213))</f>
        <v>1440959.9907350948</v>
      </c>
      <c r="H213" s="26">
        <f t="shared" si="17"/>
        <v>259040.00926490605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</row>
    <row r="214" spans="2:34" s="17" customFormat="1" ht="14.25" customHeight="1">
      <c r="B214" s="35">
        <f t="shared" si="13"/>
        <v>189</v>
      </c>
      <c r="C214" s="26">
        <f t="shared" si="14"/>
        <v>17360.577766677794</v>
      </c>
      <c r="D214" s="26">
        <f t="shared" si="15"/>
        <v>2158.666743874217</v>
      </c>
      <c r="E214" s="26">
        <f>IF(B214="","-",SUM($D$26:D214))</f>
        <v>1824987.296144205</v>
      </c>
      <c r="F214" s="26">
        <f t="shared" si="16"/>
        <v>15201.911022803577</v>
      </c>
      <c r="G214" s="26">
        <f>IF(B214="","-",SUM($F$26:F214))</f>
        <v>1456161.9017578983</v>
      </c>
      <c r="H214" s="26">
        <f t="shared" si="17"/>
        <v>243838.09824210248</v>
      </c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</row>
    <row r="215" spans="2:34" s="17" customFormat="1" ht="14.25" customHeight="1">
      <c r="B215" s="35">
        <f t="shared" si="13"/>
        <v>190</v>
      </c>
      <c r="C215" s="26">
        <f t="shared" si="14"/>
        <v>17360.577766677794</v>
      </c>
      <c r="D215" s="26">
        <f t="shared" si="15"/>
        <v>2031.9841520175207</v>
      </c>
      <c r="E215" s="26">
        <f>IF(B215="","-",SUM($D$26:D215))</f>
        <v>1827019.2802962225</v>
      </c>
      <c r="F215" s="26">
        <f t="shared" si="16"/>
        <v>15328.593614660273</v>
      </c>
      <c r="G215" s="26">
        <f>IF(B215="","-",SUM($F$26:F215))</f>
        <v>1471490.4953725585</v>
      </c>
      <c r="H215" s="26">
        <f t="shared" si="17"/>
        <v>228509.50462744222</v>
      </c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</row>
    <row r="216" spans="2:34" s="17" customFormat="1" ht="14.25" customHeight="1">
      <c r="B216" s="35">
        <f t="shared" si="13"/>
        <v>191</v>
      </c>
      <c r="C216" s="26">
        <f t="shared" si="14"/>
        <v>17360.577766677794</v>
      </c>
      <c r="D216" s="26">
        <f t="shared" si="15"/>
        <v>1904.245871895352</v>
      </c>
      <c r="E216" s="26">
        <f>IF(B216="","-",SUM($D$26:D216))</f>
        <v>1828923.526168118</v>
      </c>
      <c r="F216" s="26">
        <f t="shared" si="16"/>
        <v>15456.331894782443</v>
      </c>
      <c r="G216" s="26">
        <f>IF(B216="","-",SUM($F$26:F216))</f>
        <v>1486946.8272673409</v>
      </c>
      <c r="H216" s="26">
        <f t="shared" si="17"/>
        <v>213053.1727326598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</row>
    <row r="217" spans="1:34" s="17" customFormat="1" ht="14.25" customHeight="1">
      <c r="A217" s="29"/>
      <c r="B217" s="36">
        <f t="shared" si="13"/>
        <v>192</v>
      </c>
      <c r="C217" s="37">
        <f t="shared" si="14"/>
        <v>17360.577766677794</v>
      </c>
      <c r="D217" s="37">
        <f t="shared" si="15"/>
        <v>1775.4431061054981</v>
      </c>
      <c r="E217" s="37">
        <f>IF(B217="","-",SUM($D$26:D217))</f>
        <v>1830698.9692742235</v>
      </c>
      <c r="F217" s="37">
        <f t="shared" si="16"/>
        <v>15585.134660572296</v>
      </c>
      <c r="G217" s="37">
        <f>IF(B217="","-",SUM($F$26:F217))</f>
        <v>1502531.9619279131</v>
      </c>
      <c r="H217" s="37">
        <f t="shared" si="17"/>
        <v>197468.03807208748</v>
      </c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</row>
    <row r="218" spans="1:34" s="29" customFormat="1" ht="14.25" customHeight="1">
      <c r="A218" s="17"/>
      <c r="B218" s="35">
        <f aca="true" t="shared" si="18" ref="B218:B281">IF(B217&gt;=$F$14,"",B217+1)</f>
        <v>193</v>
      </c>
      <c r="C218" s="26">
        <f aca="true" t="shared" si="19" ref="C218:C281">IF(B218="","-",$F$16)</f>
        <v>17360.577766677794</v>
      </c>
      <c r="D218" s="26">
        <f aca="true" t="shared" si="20" ref="D218:D281">IF(B218="","-",$F$13*H217)</f>
        <v>1645.5669839340624</v>
      </c>
      <c r="E218" s="26">
        <f>IF(B218="","-",SUM($D$26:D218))</f>
        <v>1832344.5362581576</v>
      </c>
      <c r="F218" s="26">
        <f aca="true" t="shared" si="21" ref="F218:F281">IF(B218="","-",C218-D218)</f>
        <v>15715.010782743731</v>
      </c>
      <c r="G218" s="26">
        <f>IF(B218="","-",SUM($F$26:F218))</f>
        <v>1518246.972710657</v>
      </c>
      <c r="H218" s="26">
        <f aca="true" t="shared" si="22" ref="H218:H281">IF(B218="","-",H217-F218)</f>
        <v>181753.02728934377</v>
      </c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</row>
    <row r="219" spans="2:34" s="17" customFormat="1" ht="14.25" customHeight="1">
      <c r="B219" s="35">
        <f t="shared" si="18"/>
        <v>194</v>
      </c>
      <c r="C219" s="26">
        <f t="shared" si="19"/>
        <v>17360.577766677794</v>
      </c>
      <c r="D219" s="26">
        <f t="shared" si="20"/>
        <v>1514.6085607445314</v>
      </c>
      <c r="E219" s="26">
        <f>IF(B219="","-",SUM($D$26:D219))</f>
        <v>1833859.144818902</v>
      </c>
      <c r="F219" s="26">
        <f t="shared" si="21"/>
        <v>15845.969205933263</v>
      </c>
      <c r="G219" s="26">
        <f>IF(B219="","-",SUM($F$26:F219))</f>
        <v>1534092.94191659</v>
      </c>
      <c r="H219" s="26">
        <f t="shared" si="22"/>
        <v>165907.0580834105</v>
      </c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</row>
    <row r="220" spans="2:34" s="17" customFormat="1" ht="14.25" customHeight="1">
      <c r="B220" s="35">
        <f t="shared" si="18"/>
        <v>195</v>
      </c>
      <c r="C220" s="26">
        <f t="shared" si="19"/>
        <v>17360.577766677794</v>
      </c>
      <c r="D220" s="26">
        <f t="shared" si="20"/>
        <v>1382.558817361754</v>
      </c>
      <c r="E220" s="26">
        <f>IF(B220="","-",SUM($D$26:D220))</f>
        <v>1835241.7036362637</v>
      </c>
      <c r="F220" s="26">
        <f t="shared" si="21"/>
        <v>15978.01894931604</v>
      </c>
      <c r="G220" s="26">
        <f>IF(B220="","-",SUM($F$26:F220))</f>
        <v>1550070.9608659062</v>
      </c>
      <c r="H220" s="26">
        <f t="shared" si="22"/>
        <v>149929.03913409446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</row>
    <row r="221" spans="2:34" s="17" customFormat="1" ht="14.25" customHeight="1">
      <c r="B221" s="35">
        <f t="shared" si="18"/>
        <v>196</v>
      </c>
      <c r="C221" s="26">
        <f t="shared" si="19"/>
        <v>17360.577766677794</v>
      </c>
      <c r="D221" s="26">
        <f t="shared" si="20"/>
        <v>1249.4086594507871</v>
      </c>
      <c r="E221" s="26">
        <f>IF(B221="","-",SUM($D$26:D221))</f>
        <v>1836491.1122957144</v>
      </c>
      <c r="F221" s="26">
        <f t="shared" si="21"/>
        <v>16111.169107227008</v>
      </c>
      <c r="G221" s="26">
        <f>IF(B221="","-",SUM($F$26:F221))</f>
        <v>1566182.1299731333</v>
      </c>
      <c r="H221" s="26">
        <f t="shared" si="22"/>
        <v>133817.87002686746</v>
      </c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</row>
    <row r="222" spans="2:34" s="17" customFormat="1" ht="14.25" customHeight="1">
      <c r="B222" s="35">
        <f t="shared" si="18"/>
        <v>197</v>
      </c>
      <c r="C222" s="26">
        <f t="shared" si="19"/>
        <v>17360.577766677794</v>
      </c>
      <c r="D222" s="26">
        <f t="shared" si="20"/>
        <v>1115.148916890562</v>
      </c>
      <c r="E222" s="26">
        <f>IF(B222="","-",SUM($D$26:D222))</f>
        <v>1837606.261212605</v>
      </c>
      <c r="F222" s="26">
        <f t="shared" si="21"/>
        <v>16245.428849787231</v>
      </c>
      <c r="G222" s="26">
        <f>IF(B222="","-",SUM($F$26:F222))</f>
        <v>1582427.5588229205</v>
      </c>
      <c r="H222" s="26">
        <f t="shared" si="22"/>
        <v>117572.44117708023</v>
      </c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</row>
    <row r="223" spans="2:34" s="17" customFormat="1" ht="14.25" customHeight="1">
      <c r="B223" s="35">
        <f t="shared" si="18"/>
        <v>198</v>
      </c>
      <c r="C223" s="26">
        <f t="shared" si="19"/>
        <v>17360.577766677794</v>
      </c>
      <c r="D223" s="26">
        <f t="shared" si="20"/>
        <v>979.7703431423352</v>
      </c>
      <c r="E223" s="26">
        <f>IF(B223="","-",SUM($D$26:D223))</f>
        <v>1838586.0315557474</v>
      </c>
      <c r="F223" s="26">
        <f t="shared" si="21"/>
        <v>16380.807423535458</v>
      </c>
      <c r="G223" s="26">
        <f>IF(B223="","-",SUM($F$26:F223))</f>
        <v>1598808.366246456</v>
      </c>
      <c r="H223" s="26">
        <f t="shared" si="22"/>
        <v>101191.63375354477</v>
      </c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</row>
    <row r="224" spans="2:34" s="17" customFormat="1" ht="14.25" customHeight="1">
      <c r="B224" s="35">
        <f t="shared" si="18"/>
        <v>199</v>
      </c>
      <c r="C224" s="26">
        <f t="shared" si="19"/>
        <v>17360.577766677794</v>
      </c>
      <c r="D224" s="26">
        <f t="shared" si="20"/>
        <v>843.2636146128731</v>
      </c>
      <c r="E224" s="26">
        <f>IF(B224="","-",SUM($D$26:D224))</f>
        <v>1839429.2951703602</v>
      </c>
      <c r="F224" s="26">
        <f t="shared" si="21"/>
        <v>16517.314152064922</v>
      </c>
      <c r="G224" s="26">
        <f>IF(B224="","-",SUM($F$26:F224))</f>
        <v>1615325.680398521</v>
      </c>
      <c r="H224" s="26">
        <f t="shared" si="22"/>
        <v>84674.31960147985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</row>
    <row r="225" spans="2:34" s="17" customFormat="1" ht="14.25" customHeight="1">
      <c r="B225" s="35">
        <f t="shared" si="18"/>
        <v>200</v>
      </c>
      <c r="C225" s="26">
        <f t="shared" si="19"/>
        <v>17360.577766677794</v>
      </c>
      <c r="D225" s="26">
        <f t="shared" si="20"/>
        <v>705.6193300123321</v>
      </c>
      <c r="E225" s="26">
        <f>IF(B225="","-",SUM($D$26:D225))</f>
        <v>1840134.9145003725</v>
      </c>
      <c r="F225" s="26">
        <f t="shared" si="21"/>
        <v>16654.958436665464</v>
      </c>
      <c r="G225" s="26">
        <f>IF(B225="","-",SUM($F$26:F225))</f>
        <v>1631980.6388351864</v>
      </c>
      <c r="H225" s="26">
        <f t="shared" si="22"/>
        <v>68019.36116481439</v>
      </c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</row>
    <row r="226" spans="2:34" s="17" customFormat="1" ht="14.25" customHeight="1">
      <c r="B226" s="35">
        <f t="shared" si="18"/>
        <v>201</v>
      </c>
      <c r="C226" s="26">
        <f t="shared" si="19"/>
        <v>17360.577766677794</v>
      </c>
      <c r="D226" s="26">
        <f t="shared" si="20"/>
        <v>566.8280097067866</v>
      </c>
      <c r="E226" s="26">
        <f>IF(B226="","-",SUM($D$26:D226))</f>
        <v>1840701.7425100792</v>
      </c>
      <c r="F226" s="26">
        <f t="shared" si="21"/>
        <v>16793.749756971007</v>
      </c>
      <c r="G226" s="26">
        <f>IF(B226="","-",SUM($F$26:F226))</f>
        <v>1648774.3885921573</v>
      </c>
      <c r="H226" s="26">
        <f t="shared" si="22"/>
        <v>51225.611407843375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</row>
    <row r="227" spans="2:34" s="17" customFormat="1" ht="14.25" customHeight="1">
      <c r="B227" s="35">
        <f t="shared" si="18"/>
        <v>202</v>
      </c>
      <c r="C227" s="26">
        <f t="shared" si="19"/>
        <v>17360.577766677794</v>
      </c>
      <c r="D227" s="26">
        <f t="shared" si="20"/>
        <v>426.88009506536144</v>
      </c>
      <c r="E227" s="26">
        <f>IF(B227="","-",SUM($D$26:D227))</f>
        <v>1841128.6226051445</v>
      </c>
      <c r="F227" s="26">
        <f t="shared" si="21"/>
        <v>16933.697671612434</v>
      </c>
      <c r="G227" s="26">
        <f>IF(B227="","-",SUM($F$26:F227))</f>
        <v>1665708.0862637698</v>
      </c>
      <c r="H227" s="26">
        <f t="shared" si="22"/>
        <v>34291.91373623094</v>
      </c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</row>
    <row r="228" spans="2:34" s="17" customFormat="1" ht="14.25" customHeight="1">
      <c r="B228" s="35">
        <f t="shared" si="18"/>
        <v>203</v>
      </c>
      <c r="C228" s="26">
        <f t="shared" si="19"/>
        <v>17360.577766677794</v>
      </c>
      <c r="D228" s="26">
        <f t="shared" si="20"/>
        <v>285.7659478019245</v>
      </c>
      <c r="E228" s="26">
        <f>IF(B228="","-",SUM($D$26:D228))</f>
        <v>1841414.3885529465</v>
      </c>
      <c r="F228" s="26">
        <f t="shared" si="21"/>
        <v>17074.81181887587</v>
      </c>
      <c r="G228" s="26">
        <f>IF(B228="","-",SUM($F$26:F228))</f>
        <v>1682782.8980826456</v>
      </c>
      <c r="H228" s="26">
        <f t="shared" si="22"/>
        <v>17217.10191735507</v>
      </c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</row>
    <row r="229" spans="1:34" s="17" customFormat="1" ht="14.25" customHeight="1">
      <c r="A229" s="29"/>
      <c r="B229" s="36">
        <f t="shared" si="18"/>
        <v>204</v>
      </c>
      <c r="C229" s="37">
        <f t="shared" si="19"/>
        <v>17360.577766677794</v>
      </c>
      <c r="D229" s="37">
        <f t="shared" si="20"/>
        <v>143.47584931129225</v>
      </c>
      <c r="E229" s="37">
        <f>IF(B229="","-",SUM($D$26:D229))</f>
        <v>1841557.8644022578</v>
      </c>
      <c r="F229" s="37">
        <f t="shared" si="21"/>
        <v>17217.1019173665</v>
      </c>
      <c r="G229" s="37">
        <f>IF(B229="","-",SUM($F$26:F229))</f>
        <v>1700000.000000012</v>
      </c>
      <c r="H229" s="37">
        <f t="shared" si="22"/>
        <v>-1.1430529411882162E-08</v>
      </c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</row>
    <row r="230" spans="1:34" s="29" customFormat="1" ht="14.25" customHeight="1">
      <c r="A230" s="17"/>
      <c r="B230" s="35">
        <f t="shared" si="18"/>
      </c>
      <c r="C230" s="26" t="str">
        <f t="shared" si="19"/>
        <v>-</v>
      </c>
      <c r="D230" s="26" t="str">
        <f t="shared" si="20"/>
        <v>-</v>
      </c>
      <c r="E230" s="26" t="str">
        <f>IF(B230="","-",SUM($D$26:D230))</f>
        <v>-</v>
      </c>
      <c r="F230" s="26" t="str">
        <f t="shared" si="21"/>
        <v>-</v>
      </c>
      <c r="G230" s="26" t="str">
        <f>IF(B230="","-",SUM($F$26:F230))</f>
        <v>-</v>
      </c>
      <c r="H230" s="26" t="str">
        <f t="shared" si="22"/>
        <v>-</v>
      </c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</row>
    <row r="231" spans="2:34" s="17" customFormat="1" ht="14.25" customHeight="1">
      <c r="B231" s="35">
        <f t="shared" si="18"/>
      </c>
      <c r="C231" s="26" t="str">
        <f t="shared" si="19"/>
        <v>-</v>
      </c>
      <c r="D231" s="26" t="str">
        <f t="shared" si="20"/>
        <v>-</v>
      </c>
      <c r="E231" s="26" t="str">
        <f>IF(B231="","-",SUM($D$26:D231))</f>
        <v>-</v>
      </c>
      <c r="F231" s="26" t="str">
        <f t="shared" si="21"/>
        <v>-</v>
      </c>
      <c r="G231" s="26" t="str">
        <f>IF(B231="","-",SUM($F$26:F231))</f>
        <v>-</v>
      </c>
      <c r="H231" s="26" t="str">
        <f t="shared" si="22"/>
        <v>-</v>
      </c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</row>
    <row r="232" spans="2:34" s="17" customFormat="1" ht="14.25" customHeight="1">
      <c r="B232" s="35">
        <f t="shared" si="18"/>
      </c>
      <c r="C232" s="26" t="str">
        <f t="shared" si="19"/>
        <v>-</v>
      </c>
      <c r="D232" s="26" t="str">
        <f t="shared" si="20"/>
        <v>-</v>
      </c>
      <c r="E232" s="26" t="str">
        <f>IF(B232="","-",SUM($D$26:D232))</f>
        <v>-</v>
      </c>
      <c r="F232" s="26" t="str">
        <f t="shared" si="21"/>
        <v>-</v>
      </c>
      <c r="G232" s="26" t="str">
        <f>IF(B232="","-",SUM($F$26:F232))</f>
        <v>-</v>
      </c>
      <c r="H232" s="26" t="str">
        <f t="shared" si="22"/>
        <v>-</v>
      </c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</row>
    <row r="233" spans="2:34" s="17" customFormat="1" ht="14.25" customHeight="1">
      <c r="B233" s="35">
        <f t="shared" si="18"/>
      </c>
      <c r="C233" s="26" t="str">
        <f t="shared" si="19"/>
        <v>-</v>
      </c>
      <c r="D233" s="26" t="str">
        <f t="shared" si="20"/>
        <v>-</v>
      </c>
      <c r="E233" s="26" t="str">
        <f>IF(B233="","-",SUM($D$26:D233))</f>
        <v>-</v>
      </c>
      <c r="F233" s="26" t="str">
        <f t="shared" si="21"/>
        <v>-</v>
      </c>
      <c r="G233" s="26" t="str">
        <f>IF(B233="","-",SUM($F$26:F233))</f>
        <v>-</v>
      </c>
      <c r="H233" s="26" t="str">
        <f t="shared" si="22"/>
        <v>-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</row>
    <row r="234" spans="2:34" s="17" customFormat="1" ht="14.25" customHeight="1">
      <c r="B234" s="35">
        <f t="shared" si="18"/>
      </c>
      <c r="C234" s="26" t="str">
        <f t="shared" si="19"/>
        <v>-</v>
      </c>
      <c r="D234" s="26" t="str">
        <f t="shared" si="20"/>
        <v>-</v>
      </c>
      <c r="E234" s="26" t="str">
        <f>IF(B234="","-",SUM($D$26:D234))</f>
        <v>-</v>
      </c>
      <c r="F234" s="26" t="str">
        <f t="shared" si="21"/>
        <v>-</v>
      </c>
      <c r="G234" s="26" t="str">
        <f>IF(B234="","-",SUM($F$26:F234))</f>
        <v>-</v>
      </c>
      <c r="H234" s="26" t="str">
        <f t="shared" si="22"/>
        <v>-</v>
      </c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</row>
    <row r="235" spans="2:34" s="17" customFormat="1" ht="14.25" customHeight="1">
      <c r="B235" s="35">
        <f t="shared" si="18"/>
      </c>
      <c r="C235" s="26" t="str">
        <f t="shared" si="19"/>
        <v>-</v>
      </c>
      <c r="D235" s="26" t="str">
        <f t="shared" si="20"/>
        <v>-</v>
      </c>
      <c r="E235" s="26" t="str">
        <f>IF(B235="","-",SUM($D$26:D235))</f>
        <v>-</v>
      </c>
      <c r="F235" s="26" t="str">
        <f t="shared" si="21"/>
        <v>-</v>
      </c>
      <c r="G235" s="26" t="str">
        <f>IF(B235="","-",SUM($F$26:F235))</f>
        <v>-</v>
      </c>
      <c r="H235" s="26" t="str">
        <f t="shared" si="22"/>
        <v>-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</row>
    <row r="236" spans="2:34" s="17" customFormat="1" ht="14.25" customHeight="1">
      <c r="B236" s="35">
        <f t="shared" si="18"/>
      </c>
      <c r="C236" s="26" t="str">
        <f t="shared" si="19"/>
        <v>-</v>
      </c>
      <c r="D236" s="26" t="str">
        <f t="shared" si="20"/>
        <v>-</v>
      </c>
      <c r="E236" s="26" t="str">
        <f>IF(B236="","-",SUM($D$26:D236))</f>
        <v>-</v>
      </c>
      <c r="F236" s="26" t="str">
        <f t="shared" si="21"/>
        <v>-</v>
      </c>
      <c r="G236" s="26" t="str">
        <f>IF(B236="","-",SUM($F$26:F236))</f>
        <v>-</v>
      </c>
      <c r="H236" s="26" t="str">
        <f t="shared" si="22"/>
        <v>-</v>
      </c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</row>
    <row r="237" spans="2:34" s="17" customFormat="1" ht="14.25" customHeight="1">
      <c r="B237" s="35">
        <f t="shared" si="18"/>
      </c>
      <c r="C237" s="26" t="str">
        <f t="shared" si="19"/>
        <v>-</v>
      </c>
      <c r="D237" s="26" t="str">
        <f t="shared" si="20"/>
        <v>-</v>
      </c>
      <c r="E237" s="26" t="str">
        <f>IF(B237="","-",SUM($D$26:D237))</f>
        <v>-</v>
      </c>
      <c r="F237" s="26" t="str">
        <f t="shared" si="21"/>
        <v>-</v>
      </c>
      <c r="G237" s="26" t="str">
        <f>IF(B237="","-",SUM($F$26:F237))</f>
        <v>-</v>
      </c>
      <c r="H237" s="26" t="str">
        <f t="shared" si="22"/>
        <v>-</v>
      </c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</row>
    <row r="238" spans="2:34" s="17" customFormat="1" ht="14.25" customHeight="1">
      <c r="B238" s="35">
        <f t="shared" si="18"/>
      </c>
      <c r="C238" s="26" t="str">
        <f t="shared" si="19"/>
        <v>-</v>
      </c>
      <c r="D238" s="26" t="str">
        <f t="shared" si="20"/>
        <v>-</v>
      </c>
      <c r="E238" s="26" t="str">
        <f>IF(B238="","-",SUM($D$26:D238))</f>
        <v>-</v>
      </c>
      <c r="F238" s="26" t="str">
        <f t="shared" si="21"/>
        <v>-</v>
      </c>
      <c r="G238" s="26" t="str">
        <f>IF(B238="","-",SUM($F$26:F238))</f>
        <v>-</v>
      </c>
      <c r="H238" s="26" t="str">
        <f t="shared" si="22"/>
        <v>-</v>
      </c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</row>
    <row r="239" spans="2:34" s="17" customFormat="1" ht="14.25" customHeight="1">
      <c r="B239" s="35">
        <f t="shared" si="18"/>
      </c>
      <c r="C239" s="26" t="str">
        <f t="shared" si="19"/>
        <v>-</v>
      </c>
      <c r="D239" s="26" t="str">
        <f t="shared" si="20"/>
        <v>-</v>
      </c>
      <c r="E239" s="26" t="str">
        <f>IF(B239="","-",SUM($D$26:D239))</f>
        <v>-</v>
      </c>
      <c r="F239" s="26" t="str">
        <f t="shared" si="21"/>
        <v>-</v>
      </c>
      <c r="G239" s="26" t="str">
        <f>IF(B239="","-",SUM($F$26:F239))</f>
        <v>-</v>
      </c>
      <c r="H239" s="26" t="str">
        <f t="shared" si="22"/>
        <v>-</v>
      </c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</row>
    <row r="240" spans="2:34" s="17" customFormat="1" ht="14.25" customHeight="1">
      <c r="B240" s="35">
        <f t="shared" si="18"/>
      </c>
      <c r="C240" s="26" t="str">
        <f t="shared" si="19"/>
        <v>-</v>
      </c>
      <c r="D240" s="26" t="str">
        <f t="shared" si="20"/>
        <v>-</v>
      </c>
      <c r="E240" s="26" t="str">
        <f>IF(B240="","-",SUM($D$26:D240))</f>
        <v>-</v>
      </c>
      <c r="F240" s="26" t="str">
        <f t="shared" si="21"/>
        <v>-</v>
      </c>
      <c r="G240" s="26" t="str">
        <f>IF(B240="","-",SUM($F$26:F240))</f>
        <v>-</v>
      </c>
      <c r="H240" s="26" t="str">
        <f t="shared" si="22"/>
        <v>-</v>
      </c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</row>
    <row r="241" spans="1:34" s="17" customFormat="1" ht="14.25" customHeight="1">
      <c r="A241" s="29"/>
      <c r="B241" s="36">
        <f t="shared" si="18"/>
      </c>
      <c r="C241" s="37" t="str">
        <f t="shared" si="19"/>
        <v>-</v>
      </c>
      <c r="D241" s="37" t="str">
        <f t="shared" si="20"/>
        <v>-</v>
      </c>
      <c r="E241" s="37" t="str">
        <f>IF(B241="","-",SUM($D$26:D241))</f>
        <v>-</v>
      </c>
      <c r="F241" s="37" t="str">
        <f t="shared" si="21"/>
        <v>-</v>
      </c>
      <c r="G241" s="37" t="str">
        <f>IF(B241="","-",SUM($F$26:F241))</f>
        <v>-</v>
      </c>
      <c r="H241" s="37" t="str">
        <f t="shared" si="22"/>
        <v>-</v>
      </c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</row>
    <row r="242" spans="1:34" s="29" customFormat="1" ht="14.25" customHeight="1">
      <c r="A242" s="17"/>
      <c r="B242" s="35">
        <f t="shared" si="18"/>
      </c>
      <c r="C242" s="26" t="str">
        <f t="shared" si="19"/>
        <v>-</v>
      </c>
      <c r="D242" s="26" t="str">
        <f t="shared" si="20"/>
        <v>-</v>
      </c>
      <c r="E242" s="26" t="str">
        <f>IF(B242="","-",SUM($D$26:D242))</f>
        <v>-</v>
      </c>
      <c r="F242" s="26" t="str">
        <f t="shared" si="21"/>
        <v>-</v>
      </c>
      <c r="G242" s="26" t="str">
        <f>IF(B242="","-",SUM($F$26:F242))</f>
        <v>-</v>
      </c>
      <c r="H242" s="26" t="str">
        <f t="shared" si="22"/>
        <v>-</v>
      </c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</row>
    <row r="243" spans="2:34" s="17" customFormat="1" ht="14.25" customHeight="1">
      <c r="B243" s="35">
        <f t="shared" si="18"/>
      </c>
      <c r="C243" s="26" t="str">
        <f t="shared" si="19"/>
        <v>-</v>
      </c>
      <c r="D243" s="26" t="str">
        <f t="shared" si="20"/>
        <v>-</v>
      </c>
      <c r="E243" s="26" t="str">
        <f>IF(B243="","-",SUM($D$26:D243))</f>
        <v>-</v>
      </c>
      <c r="F243" s="26" t="str">
        <f t="shared" si="21"/>
        <v>-</v>
      </c>
      <c r="G243" s="26" t="str">
        <f>IF(B243="","-",SUM($F$26:F243))</f>
        <v>-</v>
      </c>
      <c r="H243" s="26" t="str">
        <f t="shared" si="22"/>
        <v>-</v>
      </c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</row>
    <row r="244" spans="2:34" s="17" customFormat="1" ht="14.25" customHeight="1">
      <c r="B244" s="35">
        <f t="shared" si="18"/>
      </c>
      <c r="C244" s="26" t="str">
        <f t="shared" si="19"/>
        <v>-</v>
      </c>
      <c r="D244" s="26" t="str">
        <f t="shared" si="20"/>
        <v>-</v>
      </c>
      <c r="E244" s="26" t="str">
        <f>IF(B244="","-",SUM($D$26:D244))</f>
        <v>-</v>
      </c>
      <c r="F244" s="26" t="str">
        <f t="shared" si="21"/>
        <v>-</v>
      </c>
      <c r="G244" s="26" t="str">
        <f>IF(B244="","-",SUM($F$26:F244))</f>
        <v>-</v>
      </c>
      <c r="H244" s="26" t="str">
        <f t="shared" si="22"/>
        <v>-</v>
      </c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</row>
    <row r="245" spans="2:34" s="17" customFormat="1" ht="14.25" customHeight="1">
      <c r="B245" s="35">
        <f t="shared" si="18"/>
      </c>
      <c r="C245" s="26" t="str">
        <f t="shared" si="19"/>
        <v>-</v>
      </c>
      <c r="D245" s="26" t="str">
        <f t="shared" si="20"/>
        <v>-</v>
      </c>
      <c r="E245" s="26" t="str">
        <f>IF(B245="","-",SUM($D$26:D245))</f>
        <v>-</v>
      </c>
      <c r="F245" s="26" t="str">
        <f t="shared" si="21"/>
        <v>-</v>
      </c>
      <c r="G245" s="26" t="str">
        <f>IF(B245="","-",SUM($F$26:F245))</f>
        <v>-</v>
      </c>
      <c r="H245" s="26" t="str">
        <f t="shared" si="22"/>
        <v>-</v>
      </c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</row>
    <row r="246" spans="2:34" s="17" customFormat="1" ht="14.25" customHeight="1">
      <c r="B246" s="35">
        <f t="shared" si="18"/>
      </c>
      <c r="C246" s="26" t="str">
        <f t="shared" si="19"/>
        <v>-</v>
      </c>
      <c r="D246" s="26" t="str">
        <f t="shared" si="20"/>
        <v>-</v>
      </c>
      <c r="E246" s="26" t="str">
        <f>IF(B246="","-",SUM($D$26:D246))</f>
        <v>-</v>
      </c>
      <c r="F246" s="26" t="str">
        <f t="shared" si="21"/>
        <v>-</v>
      </c>
      <c r="G246" s="26" t="str">
        <f>IF(B246="","-",SUM($F$26:F246))</f>
        <v>-</v>
      </c>
      <c r="H246" s="26" t="str">
        <f t="shared" si="22"/>
        <v>-</v>
      </c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</row>
    <row r="247" spans="2:34" s="17" customFormat="1" ht="14.25" customHeight="1">
      <c r="B247" s="35">
        <f t="shared" si="18"/>
      </c>
      <c r="C247" s="26" t="str">
        <f t="shared" si="19"/>
        <v>-</v>
      </c>
      <c r="D247" s="26" t="str">
        <f t="shared" si="20"/>
        <v>-</v>
      </c>
      <c r="E247" s="26" t="str">
        <f>IF(B247="","-",SUM($D$26:D247))</f>
        <v>-</v>
      </c>
      <c r="F247" s="26" t="str">
        <f t="shared" si="21"/>
        <v>-</v>
      </c>
      <c r="G247" s="26" t="str">
        <f>IF(B247="","-",SUM($F$26:F247))</f>
        <v>-</v>
      </c>
      <c r="H247" s="26" t="str">
        <f t="shared" si="22"/>
        <v>-</v>
      </c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</row>
    <row r="248" spans="2:34" s="17" customFormat="1" ht="14.25" customHeight="1">
      <c r="B248" s="35">
        <f t="shared" si="18"/>
      </c>
      <c r="C248" s="26" t="str">
        <f t="shared" si="19"/>
        <v>-</v>
      </c>
      <c r="D248" s="26" t="str">
        <f t="shared" si="20"/>
        <v>-</v>
      </c>
      <c r="E248" s="26" t="str">
        <f>IF(B248="","-",SUM($D$26:D248))</f>
        <v>-</v>
      </c>
      <c r="F248" s="26" t="str">
        <f t="shared" si="21"/>
        <v>-</v>
      </c>
      <c r="G248" s="26" t="str">
        <f>IF(B248="","-",SUM($F$26:F248))</f>
        <v>-</v>
      </c>
      <c r="H248" s="26" t="str">
        <f t="shared" si="22"/>
        <v>-</v>
      </c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</row>
    <row r="249" spans="2:34" s="17" customFormat="1" ht="14.25" customHeight="1">
      <c r="B249" s="35">
        <f t="shared" si="18"/>
      </c>
      <c r="C249" s="26" t="str">
        <f t="shared" si="19"/>
        <v>-</v>
      </c>
      <c r="D249" s="26" t="str">
        <f t="shared" si="20"/>
        <v>-</v>
      </c>
      <c r="E249" s="26" t="str">
        <f>IF(B249="","-",SUM($D$26:D249))</f>
        <v>-</v>
      </c>
      <c r="F249" s="26" t="str">
        <f t="shared" si="21"/>
        <v>-</v>
      </c>
      <c r="G249" s="26" t="str">
        <f>IF(B249="","-",SUM($F$26:F249))</f>
        <v>-</v>
      </c>
      <c r="H249" s="26" t="str">
        <f t="shared" si="22"/>
        <v>-</v>
      </c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</row>
    <row r="250" spans="2:34" s="17" customFormat="1" ht="14.25" customHeight="1">
      <c r="B250" s="35">
        <f t="shared" si="18"/>
      </c>
      <c r="C250" s="26" t="str">
        <f t="shared" si="19"/>
        <v>-</v>
      </c>
      <c r="D250" s="26" t="str">
        <f t="shared" si="20"/>
        <v>-</v>
      </c>
      <c r="E250" s="26" t="str">
        <f>IF(B250="","-",SUM($D$26:D250))</f>
        <v>-</v>
      </c>
      <c r="F250" s="26" t="str">
        <f t="shared" si="21"/>
        <v>-</v>
      </c>
      <c r="G250" s="26" t="str">
        <f>IF(B250="","-",SUM($F$26:F250))</f>
        <v>-</v>
      </c>
      <c r="H250" s="26" t="str">
        <f t="shared" si="22"/>
        <v>-</v>
      </c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</row>
    <row r="251" spans="2:34" s="17" customFormat="1" ht="14.25" customHeight="1">
      <c r="B251" s="35">
        <f t="shared" si="18"/>
      </c>
      <c r="C251" s="26" t="str">
        <f t="shared" si="19"/>
        <v>-</v>
      </c>
      <c r="D251" s="26" t="str">
        <f t="shared" si="20"/>
        <v>-</v>
      </c>
      <c r="E251" s="26" t="str">
        <f>IF(B251="","-",SUM($D$26:D251))</f>
        <v>-</v>
      </c>
      <c r="F251" s="26" t="str">
        <f t="shared" si="21"/>
        <v>-</v>
      </c>
      <c r="G251" s="26" t="str">
        <f>IF(B251="","-",SUM($F$26:F251))</f>
        <v>-</v>
      </c>
      <c r="H251" s="26" t="str">
        <f t="shared" si="22"/>
        <v>-</v>
      </c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</row>
    <row r="252" spans="2:34" s="17" customFormat="1" ht="14.25" customHeight="1">
      <c r="B252" s="35">
        <f t="shared" si="18"/>
      </c>
      <c r="C252" s="26" t="str">
        <f t="shared" si="19"/>
        <v>-</v>
      </c>
      <c r="D252" s="26" t="str">
        <f t="shared" si="20"/>
        <v>-</v>
      </c>
      <c r="E252" s="26" t="str">
        <f>IF(B252="","-",SUM($D$26:D252))</f>
        <v>-</v>
      </c>
      <c r="F252" s="26" t="str">
        <f t="shared" si="21"/>
        <v>-</v>
      </c>
      <c r="G252" s="26" t="str">
        <f>IF(B252="","-",SUM($F$26:F252))</f>
        <v>-</v>
      </c>
      <c r="H252" s="26" t="str">
        <f t="shared" si="22"/>
        <v>-</v>
      </c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</row>
    <row r="253" spans="1:34" s="17" customFormat="1" ht="14.25" customHeight="1">
      <c r="A253" s="29"/>
      <c r="B253" s="36">
        <f t="shared" si="18"/>
      </c>
      <c r="C253" s="37" t="str">
        <f t="shared" si="19"/>
        <v>-</v>
      </c>
      <c r="D253" s="37" t="str">
        <f t="shared" si="20"/>
        <v>-</v>
      </c>
      <c r="E253" s="37" t="str">
        <f>IF(B253="","-",SUM($D$26:D253))</f>
        <v>-</v>
      </c>
      <c r="F253" s="37" t="str">
        <f t="shared" si="21"/>
        <v>-</v>
      </c>
      <c r="G253" s="37" t="str">
        <f>IF(B253="","-",SUM($F$26:F253))</f>
        <v>-</v>
      </c>
      <c r="H253" s="37" t="str">
        <f t="shared" si="22"/>
        <v>-</v>
      </c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</row>
    <row r="254" spans="1:34" s="29" customFormat="1" ht="14.25" customHeight="1">
      <c r="A254" s="17"/>
      <c r="B254" s="35">
        <f t="shared" si="18"/>
      </c>
      <c r="C254" s="26" t="str">
        <f t="shared" si="19"/>
        <v>-</v>
      </c>
      <c r="D254" s="26" t="str">
        <f t="shared" si="20"/>
        <v>-</v>
      </c>
      <c r="E254" s="26" t="str">
        <f>IF(B254="","-",SUM($D$26:D254))</f>
        <v>-</v>
      </c>
      <c r="F254" s="26" t="str">
        <f t="shared" si="21"/>
        <v>-</v>
      </c>
      <c r="G254" s="26" t="str">
        <f>IF(B254="","-",SUM($F$26:F254))</f>
        <v>-</v>
      </c>
      <c r="H254" s="26" t="str">
        <f t="shared" si="22"/>
        <v>-</v>
      </c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</row>
    <row r="255" spans="2:34" s="17" customFormat="1" ht="14.25" customHeight="1">
      <c r="B255" s="35">
        <f t="shared" si="18"/>
      </c>
      <c r="C255" s="26" t="str">
        <f t="shared" si="19"/>
        <v>-</v>
      </c>
      <c r="D255" s="26" t="str">
        <f t="shared" si="20"/>
        <v>-</v>
      </c>
      <c r="E255" s="26" t="str">
        <f>IF(B255="","-",SUM($D$26:D255))</f>
        <v>-</v>
      </c>
      <c r="F255" s="26" t="str">
        <f t="shared" si="21"/>
        <v>-</v>
      </c>
      <c r="G255" s="26" t="str">
        <f>IF(B255="","-",SUM($F$26:F255))</f>
        <v>-</v>
      </c>
      <c r="H255" s="26" t="str">
        <f t="shared" si="22"/>
        <v>-</v>
      </c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</row>
    <row r="256" spans="2:34" s="17" customFormat="1" ht="14.25" customHeight="1">
      <c r="B256" s="35">
        <f t="shared" si="18"/>
      </c>
      <c r="C256" s="26" t="str">
        <f t="shared" si="19"/>
        <v>-</v>
      </c>
      <c r="D256" s="26" t="str">
        <f t="shared" si="20"/>
        <v>-</v>
      </c>
      <c r="E256" s="26" t="str">
        <f>IF(B256="","-",SUM($D$26:D256))</f>
        <v>-</v>
      </c>
      <c r="F256" s="26" t="str">
        <f t="shared" si="21"/>
        <v>-</v>
      </c>
      <c r="G256" s="26" t="str">
        <f>IF(B256="","-",SUM($F$26:F256))</f>
        <v>-</v>
      </c>
      <c r="H256" s="26" t="str">
        <f t="shared" si="22"/>
        <v>-</v>
      </c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</row>
    <row r="257" spans="2:34" s="17" customFormat="1" ht="14.25" customHeight="1">
      <c r="B257" s="35">
        <f t="shared" si="18"/>
      </c>
      <c r="C257" s="26" t="str">
        <f t="shared" si="19"/>
        <v>-</v>
      </c>
      <c r="D257" s="26" t="str">
        <f t="shared" si="20"/>
        <v>-</v>
      </c>
      <c r="E257" s="26" t="str">
        <f>IF(B257="","-",SUM($D$26:D257))</f>
        <v>-</v>
      </c>
      <c r="F257" s="26" t="str">
        <f t="shared" si="21"/>
        <v>-</v>
      </c>
      <c r="G257" s="26" t="str">
        <f>IF(B257="","-",SUM($F$26:F257))</f>
        <v>-</v>
      </c>
      <c r="H257" s="26" t="str">
        <f t="shared" si="22"/>
        <v>-</v>
      </c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</row>
    <row r="258" spans="2:34" s="17" customFormat="1" ht="14.25" customHeight="1">
      <c r="B258" s="35">
        <f t="shared" si="18"/>
      </c>
      <c r="C258" s="26" t="str">
        <f t="shared" si="19"/>
        <v>-</v>
      </c>
      <c r="D258" s="26" t="str">
        <f t="shared" si="20"/>
        <v>-</v>
      </c>
      <c r="E258" s="26" t="str">
        <f>IF(B258="","-",SUM($D$26:D258))</f>
        <v>-</v>
      </c>
      <c r="F258" s="26" t="str">
        <f t="shared" si="21"/>
        <v>-</v>
      </c>
      <c r="G258" s="26" t="str">
        <f>IF(B258="","-",SUM($F$26:F258))</f>
        <v>-</v>
      </c>
      <c r="H258" s="26" t="str">
        <f t="shared" si="22"/>
        <v>-</v>
      </c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</row>
    <row r="259" spans="2:34" s="17" customFormat="1" ht="14.25" customHeight="1">
      <c r="B259" s="35">
        <f t="shared" si="18"/>
      </c>
      <c r="C259" s="26" t="str">
        <f t="shared" si="19"/>
        <v>-</v>
      </c>
      <c r="D259" s="26" t="str">
        <f t="shared" si="20"/>
        <v>-</v>
      </c>
      <c r="E259" s="26" t="str">
        <f>IF(B259="","-",SUM($D$26:D259))</f>
        <v>-</v>
      </c>
      <c r="F259" s="26" t="str">
        <f t="shared" si="21"/>
        <v>-</v>
      </c>
      <c r="G259" s="26" t="str">
        <f>IF(B259="","-",SUM($F$26:F259))</f>
        <v>-</v>
      </c>
      <c r="H259" s="26" t="str">
        <f t="shared" si="22"/>
        <v>-</v>
      </c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</row>
    <row r="260" spans="2:34" s="17" customFormat="1" ht="14.25" customHeight="1">
      <c r="B260" s="35">
        <f t="shared" si="18"/>
      </c>
      <c r="C260" s="26" t="str">
        <f t="shared" si="19"/>
        <v>-</v>
      </c>
      <c r="D260" s="26" t="str">
        <f t="shared" si="20"/>
        <v>-</v>
      </c>
      <c r="E260" s="26" t="str">
        <f>IF(B260="","-",SUM($D$26:D260))</f>
        <v>-</v>
      </c>
      <c r="F260" s="26" t="str">
        <f t="shared" si="21"/>
        <v>-</v>
      </c>
      <c r="G260" s="26" t="str">
        <f>IF(B260="","-",SUM($F$26:F260))</f>
        <v>-</v>
      </c>
      <c r="H260" s="26" t="str">
        <f t="shared" si="22"/>
        <v>-</v>
      </c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</row>
    <row r="261" spans="2:34" s="17" customFormat="1" ht="14.25" customHeight="1">
      <c r="B261" s="35">
        <f t="shared" si="18"/>
      </c>
      <c r="C261" s="26" t="str">
        <f t="shared" si="19"/>
        <v>-</v>
      </c>
      <c r="D261" s="26" t="str">
        <f t="shared" si="20"/>
        <v>-</v>
      </c>
      <c r="E261" s="26" t="str">
        <f>IF(B261="","-",SUM($D$26:D261))</f>
        <v>-</v>
      </c>
      <c r="F261" s="26" t="str">
        <f t="shared" si="21"/>
        <v>-</v>
      </c>
      <c r="G261" s="26" t="str">
        <f>IF(B261="","-",SUM($F$26:F261))</f>
        <v>-</v>
      </c>
      <c r="H261" s="26" t="str">
        <f t="shared" si="22"/>
        <v>-</v>
      </c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</row>
    <row r="262" spans="2:34" s="17" customFormat="1" ht="14.25" customHeight="1">
      <c r="B262" s="35">
        <f t="shared" si="18"/>
      </c>
      <c r="C262" s="26" t="str">
        <f t="shared" si="19"/>
        <v>-</v>
      </c>
      <c r="D262" s="26" t="str">
        <f t="shared" si="20"/>
        <v>-</v>
      </c>
      <c r="E262" s="26" t="str">
        <f>IF(B262="","-",SUM($D$26:D262))</f>
        <v>-</v>
      </c>
      <c r="F262" s="26" t="str">
        <f t="shared" si="21"/>
        <v>-</v>
      </c>
      <c r="G262" s="26" t="str">
        <f>IF(B262="","-",SUM($F$26:F262))</f>
        <v>-</v>
      </c>
      <c r="H262" s="26" t="str">
        <f t="shared" si="22"/>
        <v>-</v>
      </c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</row>
    <row r="263" spans="2:34" s="17" customFormat="1" ht="14.25" customHeight="1">
      <c r="B263" s="35">
        <f t="shared" si="18"/>
      </c>
      <c r="C263" s="26" t="str">
        <f t="shared" si="19"/>
        <v>-</v>
      </c>
      <c r="D263" s="26" t="str">
        <f t="shared" si="20"/>
        <v>-</v>
      </c>
      <c r="E263" s="26" t="str">
        <f>IF(B263="","-",SUM($D$26:D263))</f>
        <v>-</v>
      </c>
      <c r="F263" s="26" t="str">
        <f t="shared" si="21"/>
        <v>-</v>
      </c>
      <c r="G263" s="26" t="str">
        <f>IF(B263="","-",SUM($F$26:F263))</f>
        <v>-</v>
      </c>
      <c r="H263" s="26" t="str">
        <f t="shared" si="22"/>
        <v>-</v>
      </c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</row>
    <row r="264" spans="2:34" s="17" customFormat="1" ht="14.25" customHeight="1">
      <c r="B264" s="35">
        <f t="shared" si="18"/>
      </c>
      <c r="C264" s="26" t="str">
        <f t="shared" si="19"/>
        <v>-</v>
      </c>
      <c r="D264" s="26" t="str">
        <f t="shared" si="20"/>
        <v>-</v>
      </c>
      <c r="E264" s="26" t="str">
        <f>IF(B264="","-",SUM($D$26:D264))</f>
        <v>-</v>
      </c>
      <c r="F264" s="26" t="str">
        <f t="shared" si="21"/>
        <v>-</v>
      </c>
      <c r="G264" s="26" t="str">
        <f>IF(B264="","-",SUM($F$26:F264))</f>
        <v>-</v>
      </c>
      <c r="H264" s="26" t="str">
        <f t="shared" si="22"/>
        <v>-</v>
      </c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</row>
    <row r="265" spans="1:34" s="17" customFormat="1" ht="14.25" customHeight="1">
      <c r="A265" s="29"/>
      <c r="B265" s="36">
        <f t="shared" si="18"/>
      </c>
      <c r="C265" s="37" t="str">
        <f t="shared" si="19"/>
        <v>-</v>
      </c>
      <c r="D265" s="37" t="str">
        <f t="shared" si="20"/>
        <v>-</v>
      </c>
      <c r="E265" s="37" t="str">
        <f>IF(B265="","-",SUM($D$26:D265))</f>
        <v>-</v>
      </c>
      <c r="F265" s="37" t="str">
        <f t="shared" si="21"/>
        <v>-</v>
      </c>
      <c r="G265" s="37" t="str">
        <f>IF(B265="","-",SUM($F$26:F265))</f>
        <v>-</v>
      </c>
      <c r="H265" s="37" t="str">
        <f t="shared" si="22"/>
        <v>-</v>
      </c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</row>
    <row r="266" spans="1:34" s="29" customFormat="1" ht="14.25" customHeight="1">
      <c r="A266" s="17"/>
      <c r="B266" s="35">
        <f t="shared" si="18"/>
      </c>
      <c r="C266" s="26" t="str">
        <f t="shared" si="19"/>
        <v>-</v>
      </c>
      <c r="D266" s="26" t="str">
        <f t="shared" si="20"/>
        <v>-</v>
      </c>
      <c r="E266" s="26" t="str">
        <f>IF(B266="","-",SUM($D$26:D266))</f>
        <v>-</v>
      </c>
      <c r="F266" s="26" t="str">
        <f t="shared" si="21"/>
        <v>-</v>
      </c>
      <c r="G266" s="26" t="str">
        <f>IF(B266="","-",SUM($F$26:F266))</f>
        <v>-</v>
      </c>
      <c r="H266" s="26" t="str">
        <f t="shared" si="22"/>
        <v>-</v>
      </c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</row>
    <row r="267" spans="2:34" s="17" customFormat="1" ht="14.25" customHeight="1">
      <c r="B267" s="35">
        <f t="shared" si="18"/>
      </c>
      <c r="C267" s="26" t="str">
        <f t="shared" si="19"/>
        <v>-</v>
      </c>
      <c r="D267" s="26" t="str">
        <f t="shared" si="20"/>
        <v>-</v>
      </c>
      <c r="E267" s="26" t="str">
        <f>IF(B267="","-",SUM($D$26:D267))</f>
        <v>-</v>
      </c>
      <c r="F267" s="26" t="str">
        <f t="shared" si="21"/>
        <v>-</v>
      </c>
      <c r="G267" s="26" t="str">
        <f>IF(B267="","-",SUM($F$26:F267))</f>
        <v>-</v>
      </c>
      <c r="H267" s="26" t="str">
        <f t="shared" si="22"/>
        <v>-</v>
      </c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</row>
    <row r="268" spans="2:34" s="17" customFormat="1" ht="14.25" customHeight="1">
      <c r="B268" s="35">
        <f t="shared" si="18"/>
      </c>
      <c r="C268" s="26" t="str">
        <f t="shared" si="19"/>
        <v>-</v>
      </c>
      <c r="D268" s="26" t="str">
        <f t="shared" si="20"/>
        <v>-</v>
      </c>
      <c r="E268" s="26" t="str">
        <f>IF(B268="","-",SUM($D$26:D268))</f>
        <v>-</v>
      </c>
      <c r="F268" s="26" t="str">
        <f t="shared" si="21"/>
        <v>-</v>
      </c>
      <c r="G268" s="26" t="str">
        <f>IF(B268="","-",SUM($F$26:F268))</f>
        <v>-</v>
      </c>
      <c r="H268" s="26" t="str">
        <f t="shared" si="22"/>
        <v>-</v>
      </c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</row>
    <row r="269" spans="2:34" s="17" customFormat="1" ht="14.25" customHeight="1">
      <c r="B269" s="35">
        <f t="shared" si="18"/>
      </c>
      <c r="C269" s="26" t="str">
        <f t="shared" si="19"/>
        <v>-</v>
      </c>
      <c r="D269" s="26" t="str">
        <f t="shared" si="20"/>
        <v>-</v>
      </c>
      <c r="E269" s="26" t="str">
        <f>IF(B269="","-",SUM($D$26:D269))</f>
        <v>-</v>
      </c>
      <c r="F269" s="26" t="str">
        <f t="shared" si="21"/>
        <v>-</v>
      </c>
      <c r="G269" s="26" t="str">
        <f>IF(B269="","-",SUM($F$26:F269))</f>
        <v>-</v>
      </c>
      <c r="H269" s="26" t="str">
        <f t="shared" si="22"/>
        <v>-</v>
      </c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</row>
    <row r="270" spans="2:34" s="17" customFormat="1" ht="14.25" customHeight="1">
      <c r="B270" s="35">
        <f t="shared" si="18"/>
      </c>
      <c r="C270" s="26" t="str">
        <f t="shared" si="19"/>
        <v>-</v>
      </c>
      <c r="D270" s="26" t="str">
        <f t="shared" si="20"/>
        <v>-</v>
      </c>
      <c r="E270" s="26" t="str">
        <f>IF(B270="","-",SUM($D$26:D270))</f>
        <v>-</v>
      </c>
      <c r="F270" s="26" t="str">
        <f t="shared" si="21"/>
        <v>-</v>
      </c>
      <c r="G270" s="26" t="str">
        <f>IF(B270="","-",SUM($F$26:F270))</f>
        <v>-</v>
      </c>
      <c r="H270" s="26" t="str">
        <f t="shared" si="22"/>
        <v>-</v>
      </c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</row>
    <row r="271" spans="2:34" s="17" customFormat="1" ht="14.25" customHeight="1">
      <c r="B271" s="35">
        <f t="shared" si="18"/>
      </c>
      <c r="C271" s="26" t="str">
        <f t="shared" si="19"/>
        <v>-</v>
      </c>
      <c r="D271" s="26" t="str">
        <f t="shared" si="20"/>
        <v>-</v>
      </c>
      <c r="E271" s="26" t="str">
        <f>IF(B271="","-",SUM($D$26:D271))</f>
        <v>-</v>
      </c>
      <c r="F271" s="26" t="str">
        <f t="shared" si="21"/>
        <v>-</v>
      </c>
      <c r="G271" s="26" t="str">
        <f>IF(B271="","-",SUM($F$26:F271))</f>
        <v>-</v>
      </c>
      <c r="H271" s="26" t="str">
        <f t="shared" si="22"/>
        <v>-</v>
      </c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</row>
    <row r="272" spans="2:34" s="17" customFormat="1" ht="14.25" customHeight="1">
      <c r="B272" s="35">
        <f t="shared" si="18"/>
      </c>
      <c r="C272" s="26" t="str">
        <f t="shared" si="19"/>
        <v>-</v>
      </c>
      <c r="D272" s="26" t="str">
        <f t="shared" si="20"/>
        <v>-</v>
      </c>
      <c r="E272" s="26" t="str">
        <f>IF(B272="","-",SUM($D$26:D272))</f>
        <v>-</v>
      </c>
      <c r="F272" s="26" t="str">
        <f t="shared" si="21"/>
        <v>-</v>
      </c>
      <c r="G272" s="26" t="str">
        <f>IF(B272="","-",SUM($F$26:F272))</f>
        <v>-</v>
      </c>
      <c r="H272" s="26" t="str">
        <f t="shared" si="22"/>
        <v>-</v>
      </c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</row>
    <row r="273" spans="2:34" s="17" customFormat="1" ht="14.25" customHeight="1">
      <c r="B273" s="35">
        <f t="shared" si="18"/>
      </c>
      <c r="C273" s="26" t="str">
        <f t="shared" si="19"/>
        <v>-</v>
      </c>
      <c r="D273" s="26" t="str">
        <f t="shared" si="20"/>
        <v>-</v>
      </c>
      <c r="E273" s="26" t="str">
        <f>IF(B273="","-",SUM($D$26:D273))</f>
        <v>-</v>
      </c>
      <c r="F273" s="26" t="str">
        <f t="shared" si="21"/>
        <v>-</v>
      </c>
      <c r="G273" s="26" t="str">
        <f>IF(B273="","-",SUM($F$26:F273))</f>
        <v>-</v>
      </c>
      <c r="H273" s="26" t="str">
        <f t="shared" si="22"/>
        <v>-</v>
      </c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</row>
    <row r="274" spans="2:34" s="17" customFormat="1" ht="14.25" customHeight="1">
      <c r="B274" s="35">
        <f t="shared" si="18"/>
      </c>
      <c r="C274" s="26" t="str">
        <f t="shared" si="19"/>
        <v>-</v>
      </c>
      <c r="D274" s="26" t="str">
        <f t="shared" si="20"/>
        <v>-</v>
      </c>
      <c r="E274" s="26" t="str">
        <f>IF(B274="","-",SUM($D$26:D274))</f>
        <v>-</v>
      </c>
      <c r="F274" s="26" t="str">
        <f t="shared" si="21"/>
        <v>-</v>
      </c>
      <c r="G274" s="26" t="str">
        <f>IF(B274="","-",SUM($F$26:F274))</f>
        <v>-</v>
      </c>
      <c r="H274" s="26" t="str">
        <f t="shared" si="22"/>
        <v>-</v>
      </c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</row>
    <row r="275" spans="2:34" s="17" customFormat="1" ht="14.25" customHeight="1">
      <c r="B275" s="35">
        <f t="shared" si="18"/>
      </c>
      <c r="C275" s="26" t="str">
        <f t="shared" si="19"/>
        <v>-</v>
      </c>
      <c r="D275" s="26" t="str">
        <f t="shared" si="20"/>
        <v>-</v>
      </c>
      <c r="E275" s="26" t="str">
        <f>IF(B275="","-",SUM($D$26:D275))</f>
        <v>-</v>
      </c>
      <c r="F275" s="26" t="str">
        <f t="shared" si="21"/>
        <v>-</v>
      </c>
      <c r="G275" s="26" t="str">
        <f>IF(B275="","-",SUM($F$26:F275))</f>
        <v>-</v>
      </c>
      <c r="H275" s="26" t="str">
        <f t="shared" si="22"/>
        <v>-</v>
      </c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</row>
    <row r="276" spans="2:34" s="17" customFormat="1" ht="14.25" customHeight="1">
      <c r="B276" s="35">
        <f t="shared" si="18"/>
      </c>
      <c r="C276" s="26" t="str">
        <f t="shared" si="19"/>
        <v>-</v>
      </c>
      <c r="D276" s="26" t="str">
        <f t="shared" si="20"/>
        <v>-</v>
      </c>
      <c r="E276" s="26" t="str">
        <f>IF(B276="","-",SUM($D$26:D276))</f>
        <v>-</v>
      </c>
      <c r="F276" s="26" t="str">
        <f t="shared" si="21"/>
        <v>-</v>
      </c>
      <c r="G276" s="26" t="str">
        <f>IF(B276="","-",SUM($F$26:F276))</f>
        <v>-</v>
      </c>
      <c r="H276" s="26" t="str">
        <f t="shared" si="22"/>
        <v>-</v>
      </c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</row>
    <row r="277" spans="1:34" s="17" customFormat="1" ht="14.25" customHeight="1">
      <c r="A277" s="29"/>
      <c r="B277" s="36">
        <f t="shared" si="18"/>
      </c>
      <c r="C277" s="37" t="str">
        <f t="shared" si="19"/>
        <v>-</v>
      </c>
      <c r="D277" s="37" t="str">
        <f t="shared" si="20"/>
        <v>-</v>
      </c>
      <c r="E277" s="37" t="str">
        <f>IF(B277="","-",SUM($D$26:D277))</f>
        <v>-</v>
      </c>
      <c r="F277" s="37" t="str">
        <f t="shared" si="21"/>
        <v>-</v>
      </c>
      <c r="G277" s="37" t="str">
        <f>IF(B277="","-",SUM($F$26:F277))</f>
        <v>-</v>
      </c>
      <c r="H277" s="37" t="str">
        <f t="shared" si="22"/>
        <v>-</v>
      </c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</row>
    <row r="278" spans="1:34" s="29" customFormat="1" ht="14.25" customHeight="1">
      <c r="A278" s="17"/>
      <c r="B278" s="35">
        <f t="shared" si="18"/>
      </c>
      <c r="C278" s="26" t="str">
        <f t="shared" si="19"/>
        <v>-</v>
      </c>
      <c r="D278" s="26" t="str">
        <f t="shared" si="20"/>
        <v>-</v>
      </c>
      <c r="E278" s="26" t="str">
        <f>IF(B278="","-",SUM($D$26:D278))</f>
        <v>-</v>
      </c>
      <c r="F278" s="26" t="str">
        <f t="shared" si="21"/>
        <v>-</v>
      </c>
      <c r="G278" s="26" t="str">
        <f>IF(B278="","-",SUM($F$26:F278))</f>
        <v>-</v>
      </c>
      <c r="H278" s="26" t="str">
        <f t="shared" si="22"/>
        <v>-</v>
      </c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</row>
    <row r="279" spans="2:34" s="17" customFormat="1" ht="14.25" customHeight="1">
      <c r="B279" s="35">
        <f t="shared" si="18"/>
      </c>
      <c r="C279" s="26" t="str">
        <f t="shared" si="19"/>
        <v>-</v>
      </c>
      <c r="D279" s="26" t="str">
        <f t="shared" si="20"/>
        <v>-</v>
      </c>
      <c r="E279" s="26" t="str">
        <f>IF(B279="","-",SUM($D$26:D279))</f>
        <v>-</v>
      </c>
      <c r="F279" s="26" t="str">
        <f t="shared" si="21"/>
        <v>-</v>
      </c>
      <c r="G279" s="26" t="str">
        <f>IF(B279="","-",SUM($F$26:F279))</f>
        <v>-</v>
      </c>
      <c r="H279" s="26" t="str">
        <f t="shared" si="22"/>
        <v>-</v>
      </c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</row>
    <row r="280" spans="2:34" s="17" customFormat="1" ht="14.25" customHeight="1">
      <c r="B280" s="35">
        <f t="shared" si="18"/>
      </c>
      <c r="C280" s="26" t="str">
        <f t="shared" si="19"/>
        <v>-</v>
      </c>
      <c r="D280" s="26" t="str">
        <f t="shared" si="20"/>
        <v>-</v>
      </c>
      <c r="E280" s="26" t="str">
        <f>IF(B280="","-",SUM($D$26:D280))</f>
        <v>-</v>
      </c>
      <c r="F280" s="26" t="str">
        <f t="shared" si="21"/>
        <v>-</v>
      </c>
      <c r="G280" s="26" t="str">
        <f>IF(B280="","-",SUM($F$26:F280))</f>
        <v>-</v>
      </c>
      <c r="H280" s="26" t="str">
        <f t="shared" si="22"/>
        <v>-</v>
      </c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</row>
    <row r="281" spans="2:34" s="17" customFormat="1" ht="14.25" customHeight="1">
      <c r="B281" s="35">
        <f t="shared" si="18"/>
      </c>
      <c r="C281" s="26" t="str">
        <f t="shared" si="19"/>
        <v>-</v>
      </c>
      <c r="D281" s="26" t="str">
        <f t="shared" si="20"/>
        <v>-</v>
      </c>
      <c r="E281" s="26" t="str">
        <f>IF(B281="","-",SUM($D$26:D281))</f>
        <v>-</v>
      </c>
      <c r="F281" s="26" t="str">
        <f t="shared" si="21"/>
        <v>-</v>
      </c>
      <c r="G281" s="26" t="str">
        <f>IF(B281="","-",SUM($F$26:F281))</f>
        <v>-</v>
      </c>
      <c r="H281" s="26" t="str">
        <f t="shared" si="22"/>
        <v>-</v>
      </c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</row>
    <row r="282" spans="2:34" s="17" customFormat="1" ht="14.25" customHeight="1">
      <c r="B282" s="35">
        <f aca="true" t="shared" si="23" ref="B282:B345">IF(B281&gt;=$F$14,"",B281+1)</f>
      </c>
      <c r="C282" s="26" t="str">
        <f aca="true" t="shared" si="24" ref="C282:C345">IF(B282="","-",$F$16)</f>
        <v>-</v>
      </c>
      <c r="D282" s="26" t="str">
        <f aca="true" t="shared" si="25" ref="D282:D345">IF(B282="","-",$F$13*H281)</f>
        <v>-</v>
      </c>
      <c r="E282" s="26" t="str">
        <f>IF(B282="","-",SUM($D$26:D282))</f>
        <v>-</v>
      </c>
      <c r="F282" s="26" t="str">
        <f aca="true" t="shared" si="26" ref="F282:F345">IF(B282="","-",C282-D282)</f>
        <v>-</v>
      </c>
      <c r="G282" s="26" t="str">
        <f>IF(B282="","-",SUM($F$26:F282))</f>
        <v>-</v>
      </c>
      <c r="H282" s="26" t="str">
        <f aca="true" t="shared" si="27" ref="H282:H345">IF(B282="","-",H281-F282)</f>
        <v>-</v>
      </c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</row>
    <row r="283" spans="2:34" s="17" customFormat="1" ht="14.25" customHeight="1">
      <c r="B283" s="35">
        <f t="shared" si="23"/>
      </c>
      <c r="C283" s="26" t="str">
        <f t="shared" si="24"/>
        <v>-</v>
      </c>
      <c r="D283" s="26" t="str">
        <f t="shared" si="25"/>
        <v>-</v>
      </c>
      <c r="E283" s="26" t="str">
        <f>IF(B283="","-",SUM($D$26:D283))</f>
        <v>-</v>
      </c>
      <c r="F283" s="26" t="str">
        <f t="shared" si="26"/>
        <v>-</v>
      </c>
      <c r="G283" s="26" t="str">
        <f>IF(B283="","-",SUM($F$26:F283))</f>
        <v>-</v>
      </c>
      <c r="H283" s="26" t="str">
        <f t="shared" si="27"/>
        <v>-</v>
      </c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</row>
    <row r="284" spans="2:34" s="17" customFormat="1" ht="14.25" customHeight="1">
      <c r="B284" s="35">
        <f t="shared" si="23"/>
      </c>
      <c r="C284" s="26" t="str">
        <f t="shared" si="24"/>
        <v>-</v>
      </c>
      <c r="D284" s="26" t="str">
        <f t="shared" si="25"/>
        <v>-</v>
      </c>
      <c r="E284" s="26" t="str">
        <f>IF(B284="","-",SUM($D$26:D284))</f>
        <v>-</v>
      </c>
      <c r="F284" s="26" t="str">
        <f t="shared" si="26"/>
        <v>-</v>
      </c>
      <c r="G284" s="26" t="str">
        <f>IF(B284="","-",SUM($F$26:F284))</f>
        <v>-</v>
      </c>
      <c r="H284" s="26" t="str">
        <f t="shared" si="27"/>
        <v>-</v>
      </c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</row>
    <row r="285" spans="2:34" s="17" customFormat="1" ht="14.25" customHeight="1">
      <c r="B285" s="35">
        <f t="shared" si="23"/>
      </c>
      <c r="C285" s="26" t="str">
        <f t="shared" si="24"/>
        <v>-</v>
      </c>
      <c r="D285" s="26" t="str">
        <f t="shared" si="25"/>
        <v>-</v>
      </c>
      <c r="E285" s="26" t="str">
        <f>IF(B285="","-",SUM($D$26:D285))</f>
        <v>-</v>
      </c>
      <c r="F285" s="26" t="str">
        <f t="shared" si="26"/>
        <v>-</v>
      </c>
      <c r="G285" s="26" t="str">
        <f>IF(B285="","-",SUM($F$26:F285))</f>
        <v>-</v>
      </c>
      <c r="H285" s="26" t="str">
        <f t="shared" si="27"/>
        <v>-</v>
      </c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</row>
    <row r="286" spans="2:34" s="17" customFormat="1" ht="14.25" customHeight="1">
      <c r="B286" s="35">
        <f t="shared" si="23"/>
      </c>
      <c r="C286" s="26" t="str">
        <f t="shared" si="24"/>
        <v>-</v>
      </c>
      <c r="D286" s="26" t="str">
        <f t="shared" si="25"/>
        <v>-</v>
      </c>
      <c r="E286" s="26" t="str">
        <f>IF(B286="","-",SUM($D$26:D286))</f>
        <v>-</v>
      </c>
      <c r="F286" s="26" t="str">
        <f t="shared" si="26"/>
        <v>-</v>
      </c>
      <c r="G286" s="26" t="str">
        <f>IF(B286="","-",SUM($F$26:F286))</f>
        <v>-</v>
      </c>
      <c r="H286" s="26" t="str">
        <f t="shared" si="27"/>
        <v>-</v>
      </c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</row>
    <row r="287" spans="2:34" s="17" customFormat="1" ht="14.25" customHeight="1">
      <c r="B287" s="35">
        <f t="shared" si="23"/>
      </c>
      <c r="C287" s="26" t="str">
        <f t="shared" si="24"/>
        <v>-</v>
      </c>
      <c r="D287" s="26" t="str">
        <f t="shared" si="25"/>
        <v>-</v>
      </c>
      <c r="E287" s="26" t="str">
        <f>IF(B287="","-",SUM($D$26:D287))</f>
        <v>-</v>
      </c>
      <c r="F287" s="26" t="str">
        <f t="shared" si="26"/>
        <v>-</v>
      </c>
      <c r="G287" s="26" t="str">
        <f>IF(B287="","-",SUM($F$26:F287))</f>
        <v>-</v>
      </c>
      <c r="H287" s="26" t="str">
        <f t="shared" si="27"/>
        <v>-</v>
      </c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</row>
    <row r="288" spans="2:34" s="17" customFormat="1" ht="14.25" customHeight="1">
      <c r="B288" s="35">
        <f t="shared" si="23"/>
      </c>
      <c r="C288" s="26" t="str">
        <f t="shared" si="24"/>
        <v>-</v>
      </c>
      <c r="D288" s="26" t="str">
        <f t="shared" si="25"/>
        <v>-</v>
      </c>
      <c r="E288" s="26" t="str">
        <f>IF(B288="","-",SUM($D$26:D288))</f>
        <v>-</v>
      </c>
      <c r="F288" s="26" t="str">
        <f t="shared" si="26"/>
        <v>-</v>
      </c>
      <c r="G288" s="26" t="str">
        <f>IF(B288="","-",SUM($F$26:F288))</f>
        <v>-</v>
      </c>
      <c r="H288" s="26" t="str">
        <f t="shared" si="27"/>
        <v>-</v>
      </c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</row>
    <row r="289" spans="1:34" s="17" customFormat="1" ht="14.25" customHeight="1">
      <c r="A289" s="29"/>
      <c r="B289" s="36">
        <f t="shared" si="23"/>
      </c>
      <c r="C289" s="37" t="str">
        <f t="shared" si="24"/>
        <v>-</v>
      </c>
      <c r="D289" s="37" t="str">
        <f t="shared" si="25"/>
        <v>-</v>
      </c>
      <c r="E289" s="37" t="str">
        <f>IF(B289="","-",SUM($D$26:D289))</f>
        <v>-</v>
      </c>
      <c r="F289" s="37" t="str">
        <f t="shared" si="26"/>
        <v>-</v>
      </c>
      <c r="G289" s="37" t="str">
        <f>IF(B289="","-",SUM($F$26:F289))</f>
        <v>-</v>
      </c>
      <c r="H289" s="37" t="str">
        <f t="shared" si="27"/>
        <v>-</v>
      </c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</row>
    <row r="290" spans="1:34" s="29" customFormat="1" ht="14.25" customHeight="1">
      <c r="A290" s="17"/>
      <c r="B290" s="35">
        <f t="shared" si="23"/>
      </c>
      <c r="C290" s="26" t="str">
        <f t="shared" si="24"/>
        <v>-</v>
      </c>
      <c r="D290" s="26" t="str">
        <f t="shared" si="25"/>
        <v>-</v>
      </c>
      <c r="E290" s="26" t="str">
        <f>IF(B290="","-",SUM($D$26:D290))</f>
        <v>-</v>
      </c>
      <c r="F290" s="26" t="str">
        <f t="shared" si="26"/>
        <v>-</v>
      </c>
      <c r="G290" s="26" t="str">
        <f>IF(B290="","-",SUM($F$26:F290))</f>
        <v>-</v>
      </c>
      <c r="H290" s="26" t="str">
        <f t="shared" si="27"/>
        <v>-</v>
      </c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</row>
    <row r="291" spans="2:34" s="17" customFormat="1" ht="14.25" customHeight="1">
      <c r="B291" s="35">
        <f t="shared" si="23"/>
      </c>
      <c r="C291" s="26" t="str">
        <f t="shared" si="24"/>
        <v>-</v>
      </c>
      <c r="D291" s="26" t="str">
        <f t="shared" si="25"/>
        <v>-</v>
      </c>
      <c r="E291" s="26" t="str">
        <f>IF(B291="","-",SUM($D$26:D291))</f>
        <v>-</v>
      </c>
      <c r="F291" s="26" t="str">
        <f t="shared" si="26"/>
        <v>-</v>
      </c>
      <c r="G291" s="26" t="str">
        <f>IF(B291="","-",SUM($F$26:F291))</f>
        <v>-</v>
      </c>
      <c r="H291" s="26" t="str">
        <f t="shared" si="27"/>
        <v>-</v>
      </c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</row>
    <row r="292" spans="2:34" s="17" customFormat="1" ht="14.25" customHeight="1">
      <c r="B292" s="35">
        <f t="shared" si="23"/>
      </c>
      <c r="C292" s="26" t="str">
        <f t="shared" si="24"/>
        <v>-</v>
      </c>
      <c r="D292" s="26" t="str">
        <f t="shared" si="25"/>
        <v>-</v>
      </c>
      <c r="E292" s="26" t="str">
        <f>IF(B292="","-",SUM($D$26:D292))</f>
        <v>-</v>
      </c>
      <c r="F292" s="26" t="str">
        <f t="shared" si="26"/>
        <v>-</v>
      </c>
      <c r="G292" s="26" t="str">
        <f>IF(B292="","-",SUM($F$26:F292))</f>
        <v>-</v>
      </c>
      <c r="H292" s="26" t="str">
        <f t="shared" si="27"/>
        <v>-</v>
      </c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</row>
    <row r="293" spans="2:34" s="17" customFormat="1" ht="14.25" customHeight="1">
      <c r="B293" s="35">
        <f t="shared" si="23"/>
      </c>
      <c r="C293" s="26" t="str">
        <f t="shared" si="24"/>
        <v>-</v>
      </c>
      <c r="D293" s="26" t="str">
        <f t="shared" si="25"/>
        <v>-</v>
      </c>
      <c r="E293" s="26" t="str">
        <f>IF(B293="","-",SUM($D$26:D293))</f>
        <v>-</v>
      </c>
      <c r="F293" s="26" t="str">
        <f t="shared" si="26"/>
        <v>-</v>
      </c>
      <c r="G293" s="26" t="str">
        <f>IF(B293="","-",SUM($F$26:F293))</f>
        <v>-</v>
      </c>
      <c r="H293" s="26" t="str">
        <f t="shared" si="27"/>
        <v>-</v>
      </c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</row>
    <row r="294" spans="2:34" s="17" customFormat="1" ht="14.25" customHeight="1">
      <c r="B294" s="35">
        <f t="shared" si="23"/>
      </c>
      <c r="C294" s="26" t="str">
        <f t="shared" si="24"/>
        <v>-</v>
      </c>
      <c r="D294" s="26" t="str">
        <f t="shared" si="25"/>
        <v>-</v>
      </c>
      <c r="E294" s="26" t="str">
        <f>IF(B294="","-",SUM($D$26:D294))</f>
        <v>-</v>
      </c>
      <c r="F294" s="26" t="str">
        <f t="shared" si="26"/>
        <v>-</v>
      </c>
      <c r="G294" s="26" t="str">
        <f>IF(B294="","-",SUM($F$26:F294))</f>
        <v>-</v>
      </c>
      <c r="H294" s="26" t="str">
        <f t="shared" si="27"/>
        <v>-</v>
      </c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</row>
    <row r="295" spans="2:34" s="17" customFormat="1" ht="14.25" customHeight="1">
      <c r="B295" s="35">
        <f t="shared" si="23"/>
      </c>
      <c r="C295" s="26" t="str">
        <f t="shared" si="24"/>
        <v>-</v>
      </c>
      <c r="D295" s="26" t="str">
        <f t="shared" si="25"/>
        <v>-</v>
      </c>
      <c r="E295" s="26" t="str">
        <f>IF(B295="","-",SUM($D$26:D295))</f>
        <v>-</v>
      </c>
      <c r="F295" s="26" t="str">
        <f t="shared" si="26"/>
        <v>-</v>
      </c>
      <c r="G295" s="26" t="str">
        <f>IF(B295="","-",SUM($F$26:F295))</f>
        <v>-</v>
      </c>
      <c r="H295" s="26" t="str">
        <f t="shared" si="27"/>
        <v>-</v>
      </c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</row>
    <row r="296" spans="2:34" s="17" customFormat="1" ht="14.25" customHeight="1">
      <c r="B296" s="35">
        <f t="shared" si="23"/>
      </c>
      <c r="C296" s="26" t="str">
        <f t="shared" si="24"/>
        <v>-</v>
      </c>
      <c r="D296" s="26" t="str">
        <f t="shared" si="25"/>
        <v>-</v>
      </c>
      <c r="E296" s="26" t="str">
        <f>IF(B296="","-",SUM($D$26:D296))</f>
        <v>-</v>
      </c>
      <c r="F296" s="26" t="str">
        <f t="shared" si="26"/>
        <v>-</v>
      </c>
      <c r="G296" s="26" t="str">
        <f>IF(B296="","-",SUM($F$26:F296))</f>
        <v>-</v>
      </c>
      <c r="H296" s="26" t="str">
        <f t="shared" si="27"/>
        <v>-</v>
      </c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</row>
    <row r="297" spans="2:34" s="17" customFormat="1" ht="14.25" customHeight="1">
      <c r="B297" s="35">
        <f t="shared" si="23"/>
      </c>
      <c r="C297" s="26" t="str">
        <f t="shared" si="24"/>
        <v>-</v>
      </c>
      <c r="D297" s="26" t="str">
        <f t="shared" si="25"/>
        <v>-</v>
      </c>
      <c r="E297" s="26" t="str">
        <f>IF(B297="","-",SUM($D$26:D297))</f>
        <v>-</v>
      </c>
      <c r="F297" s="26" t="str">
        <f t="shared" si="26"/>
        <v>-</v>
      </c>
      <c r="G297" s="26" t="str">
        <f>IF(B297="","-",SUM($F$26:F297))</f>
        <v>-</v>
      </c>
      <c r="H297" s="26" t="str">
        <f t="shared" si="27"/>
        <v>-</v>
      </c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</row>
    <row r="298" spans="2:34" s="17" customFormat="1" ht="14.25" customHeight="1">
      <c r="B298" s="35">
        <f t="shared" si="23"/>
      </c>
      <c r="C298" s="26" t="str">
        <f t="shared" si="24"/>
        <v>-</v>
      </c>
      <c r="D298" s="26" t="str">
        <f t="shared" si="25"/>
        <v>-</v>
      </c>
      <c r="E298" s="26" t="str">
        <f>IF(B298="","-",SUM($D$26:D298))</f>
        <v>-</v>
      </c>
      <c r="F298" s="26" t="str">
        <f t="shared" si="26"/>
        <v>-</v>
      </c>
      <c r="G298" s="26" t="str">
        <f>IF(B298="","-",SUM($F$26:F298))</f>
        <v>-</v>
      </c>
      <c r="H298" s="26" t="str">
        <f t="shared" si="27"/>
        <v>-</v>
      </c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</row>
    <row r="299" spans="2:34" s="17" customFormat="1" ht="14.25" customHeight="1">
      <c r="B299" s="35">
        <f t="shared" si="23"/>
      </c>
      <c r="C299" s="26" t="str">
        <f t="shared" si="24"/>
        <v>-</v>
      </c>
      <c r="D299" s="26" t="str">
        <f t="shared" si="25"/>
        <v>-</v>
      </c>
      <c r="E299" s="26" t="str">
        <f>IF(B299="","-",SUM($D$26:D299))</f>
        <v>-</v>
      </c>
      <c r="F299" s="26" t="str">
        <f t="shared" si="26"/>
        <v>-</v>
      </c>
      <c r="G299" s="26" t="str">
        <f>IF(B299="","-",SUM($F$26:F299))</f>
        <v>-</v>
      </c>
      <c r="H299" s="26" t="str">
        <f t="shared" si="27"/>
        <v>-</v>
      </c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</row>
    <row r="300" spans="2:34" s="17" customFormat="1" ht="14.25" customHeight="1">
      <c r="B300" s="35">
        <f t="shared" si="23"/>
      </c>
      <c r="C300" s="26" t="str">
        <f t="shared" si="24"/>
        <v>-</v>
      </c>
      <c r="D300" s="26" t="str">
        <f t="shared" si="25"/>
        <v>-</v>
      </c>
      <c r="E300" s="26" t="str">
        <f>IF(B300="","-",SUM($D$26:D300))</f>
        <v>-</v>
      </c>
      <c r="F300" s="26" t="str">
        <f t="shared" si="26"/>
        <v>-</v>
      </c>
      <c r="G300" s="26" t="str">
        <f>IF(B300="","-",SUM($F$26:F300))</f>
        <v>-</v>
      </c>
      <c r="H300" s="26" t="str">
        <f t="shared" si="27"/>
        <v>-</v>
      </c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</row>
    <row r="301" spans="1:34" s="17" customFormat="1" ht="14.25" customHeight="1">
      <c r="A301" s="29"/>
      <c r="B301" s="36">
        <f t="shared" si="23"/>
      </c>
      <c r="C301" s="37" t="str">
        <f t="shared" si="24"/>
        <v>-</v>
      </c>
      <c r="D301" s="37" t="str">
        <f t="shared" si="25"/>
        <v>-</v>
      </c>
      <c r="E301" s="37" t="str">
        <f>IF(B301="","-",SUM($D$26:D301))</f>
        <v>-</v>
      </c>
      <c r="F301" s="37" t="str">
        <f t="shared" si="26"/>
        <v>-</v>
      </c>
      <c r="G301" s="37" t="str">
        <f>IF(B301="","-",SUM($F$26:F301))</f>
        <v>-</v>
      </c>
      <c r="H301" s="37" t="str">
        <f t="shared" si="27"/>
        <v>-</v>
      </c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</row>
    <row r="302" spans="1:34" s="29" customFormat="1" ht="14.25" customHeight="1">
      <c r="A302" s="17"/>
      <c r="B302" s="35">
        <f t="shared" si="23"/>
      </c>
      <c r="C302" s="26" t="str">
        <f t="shared" si="24"/>
        <v>-</v>
      </c>
      <c r="D302" s="26" t="str">
        <f t="shared" si="25"/>
        <v>-</v>
      </c>
      <c r="E302" s="26" t="str">
        <f>IF(B302="","-",SUM($D$26:D302))</f>
        <v>-</v>
      </c>
      <c r="F302" s="26" t="str">
        <f t="shared" si="26"/>
        <v>-</v>
      </c>
      <c r="G302" s="26" t="str">
        <f>IF(B302="","-",SUM($F$26:F302))</f>
        <v>-</v>
      </c>
      <c r="H302" s="26" t="str">
        <f t="shared" si="27"/>
        <v>-</v>
      </c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</row>
    <row r="303" spans="2:34" s="17" customFormat="1" ht="14.25" customHeight="1">
      <c r="B303" s="35">
        <f t="shared" si="23"/>
      </c>
      <c r="C303" s="26" t="str">
        <f t="shared" si="24"/>
        <v>-</v>
      </c>
      <c r="D303" s="26" t="str">
        <f t="shared" si="25"/>
        <v>-</v>
      </c>
      <c r="E303" s="26" t="str">
        <f>IF(B303="","-",SUM($D$26:D303))</f>
        <v>-</v>
      </c>
      <c r="F303" s="26" t="str">
        <f t="shared" si="26"/>
        <v>-</v>
      </c>
      <c r="G303" s="26" t="str">
        <f>IF(B303="","-",SUM($F$26:F303))</f>
        <v>-</v>
      </c>
      <c r="H303" s="26" t="str">
        <f t="shared" si="27"/>
        <v>-</v>
      </c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</row>
    <row r="304" spans="2:34" s="17" customFormat="1" ht="14.25" customHeight="1">
      <c r="B304" s="35">
        <f t="shared" si="23"/>
      </c>
      <c r="C304" s="26" t="str">
        <f t="shared" si="24"/>
        <v>-</v>
      </c>
      <c r="D304" s="26" t="str">
        <f t="shared" si="25"/>
        <v>-</v>
      </c>
      <c r="E304" s="26" t="str">
        <f>IF(B304="","-",SUM($D$26:D304))</f>
        <v>-</v>
      </c>
      <c r="F304" s="26" t="str">
        <f t="shared" si="26"/>
        <v>-</v>
      </c>
      <c r="G304" s="26" t="str">
        <f>IF(B304="","-",SUM($F$26:F304))</f>
        <v>-</v>
      </c>
      <c r="H304" s="26" t="str">
        <f t="shared" si="27"/>
        <v>-</v>
      </c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</row>
    <row r="305" spans="2:34" s="17" customFormat="1" ht="14.25" customHeight="1">
      <c r="B305" s="35">
        <f t="shared" si="23"/>
      </c>
      <c r="C305" s="26" t="str">
        <f t="shared" si="24"/>
        <v>-</v>
      </c>
      <c r="D305" s="26" t="str">
        <f t="shared" si="25"/>
        <v>-</v>
      </c>
      <c r="E305" s="26" t="str">
        <f>IF(B305="","-",SUM($D$26:D305))</f>
        <v>-</v>
      </c>
      <c r="F305" s="26" t="str">
        <f t="shared" si="26"/>
        <v>-</v>
      </c>
      <c r="G305" s="26" t="str">
        <f>IF(B305="","-",SUM($F$26:F305))</f>
        <v>-</v>
      </c>
      <c r="H305" s="26" t="str">
        <f t="shared" si="27"/>
        <v>-</v>
      </c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</row>
    <row r="306" spans="2:34" s="17" customFormat="1" ht="14.25" customHeight="1">
      <c r="B306" s="35">
        <f t="shared" si="23"/>
      </c>
      <c r="C306" s="26" t="str">
        <f t="shared" si="24"/>
        <v>-</v>
      </c>
      <c r="D306" s="26" t="str">
        <f t="shared" si="25"/>
        <v>-</v>
      </c>
      <c r="E306" s="26" t="str">
        <f>IF(B306="","-",SUM($D$26:D306))</f>
        <v>-</v>
      </c>
      <c r="F306" s="26" t="str">
        <f t="shared" si="26"/>
        <v>-</v>
      </c>
      <c r="G306" s="26" t="str">
        <f>IF(B306="","-",SUM($F$26:F306))</f>
        <v>-</v>
      </c>
      <c r="H306" s="26" t="str">
        <f t="shared" si="27"/>
        <v>-</v>
      </c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</row>
    <row r="307" spans="2:34" s="17" customFormat="1" ht="14.25" customHeight="1">
      <c r="B307" s="35">
        <f t="shared" si="23"/>
      </c>
      <c r="C307" s="26" t="str">
        <f t="shared" si="24"/>
        <v>-</v>
      </c>
      <c r="D307" s="26" t="str">
        <f t="shared" si="25"/>
        <v>-</v>
      </c>
      <c r="E307" s="26" t="str">
        <f>IF(B307="","-",SUM($D$26:D307))</f>
        <v>-</v>
      </c>
      <c r="F307" s="26" t="str">
        <f t="shared" si="26"/>
        <v>-</v>
      </c>
      <c r="G307" s="26" t="str">
        <f>IF(B307="","-",SUM($F$26:F307))</f>
        <v>-</v>
      </c>
      <c r="H307" s="26" t="str">
        <f t="shared" si="27"/>
        <v>-</v>
      </c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</row>
    <row r="308" spans="2:34" s="17" customFormat="1" ht="14.25" customHeight="1">
      <c r="B308" s="35">
        <f t="shared" si="23"/>
      </c>
      <c r="C308" s="26" t="str">
        <f t="shared" si="24"/>
        <v>-</v>
      </c>
      <c r="D308" s="26" t="str">
        <f t="shared" si="25"/>
        <v>-</v>
      </c>
      <c r="E308" s="26" t="str">
        <f>IF(B308="","-",SUM($D$26:D308))</f>
        <v>-</v>
      </c>
      <c r="F308" s="26" t="str">
        <f t="shared" si="26"/>
        <v>-</v>
      </c>
      <c r="G308" s="26" t="str">
        <f>IF(B308="","-",SUM($F$26:F308))</f>
        <v>-</v>
      </c>
      <c r="H308" s="26" t="str">
        <f t="shared" si="27"/>
        <v>-</v>
      </c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</row>
    <row r="309" spans="2:34" s="17" customFormat="1" ht="14.25" customHeight="1">
      <c r="B309" s="35">
        <f t="shared" si="23"/>
      </c>
      <c r="C309" s="26" t="str">
        <f t="shared" si="24"/>
        <v>-</v>
      </c>
      <c r="D309" s="26" t="str">
        <f t="shared" si="25"/>
        <v>-</v>
      </c>
      <c r="E309" s="26" t="str">
        <f>IF(B309="","-",SUM($D$26:D309))</f>
        <v>-</v>
      </c>
      <c r="F309" s="26" t="str">
        <f t="shared" si="26"/>
        <v>-</v>
      </c>
      <c r="G309" s="26" t="str">
        <f>IF(B309="","-",SUM($F$26:F309))</f>
        <v>-</v>
      </c>
      <c r="H309" s="26" t="str">
        <f t="shared" si="27"/>
        <v>-</v>
      </c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</row>
    <row r="310" spans="2:34" s="17" customFormat="1" ht="14.25" customHeight="1">
      <c r="B310" s="35">
        <f t="shared" si="23"/>
      </c>
      <c r="C310" s="26" t="str">
        <f t="shared" si="24"/>
        <v>-</v>
      </c>
      <c r="D310" s="26" t="str">
        <f t="shared" si="25"/>
        <v>-</v>
      </c>
      <c r="E310" s="26" t="str">
        <f>IF(B310="","-",SUM($D$26:D310))</f>
        <v>-</v>
      </c>
      <c r="F310" s="26" t="str">
        <f t="shared" si="26"/>
        <v>-</v>
      </c>
      <c r="G310" s="26" t="str">
        <f>IF(B310="","-",SUM($F$26:F310))</f>
        <v>-</v>
      </c>
      <c r="H310" s="26" t="str">
        <f t="shared" si="27"/>
        <v>-</v>
      </c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</row>
    <row r="311" spans="2:34" s="17" customFormat="1" ht="14.25" customHeight="1">
      <c r="B311" s="35">
        <f t="shared" si="23"/>
      </c>
      <c r="C311" s="26" t="str">
        <f t="shared" si="24"/>
        <v>-</v>
      </c>
      <c r="D311" s="26" t="str">
        <f t="shared" si="25"/>
        <v>-</v>
      </c>
      <c r="E311" s="26" t="str">
        <f>IF(B311="","-",SUM($D$26:D311))</f>
        <v>-</v>
      </c>
      <c r="F311" s="26" t="str">
        <f t="shared" si="26"/>
        <v>-</v>
      </c>
      <c r="G311" s="26" t="str">
        <f>IF(B311="","-",SUM($F$26:F311))</f>
        <v>-</v>
      </c>
      <c r="H311" s="26" t="str">
        <f t="shared" si="27"/>
        <v>-</v>
      </c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</row>
    <row r="312" spans="2:34" s="17" customFormat="1" ht="14.25" customHeight="1">
      <c r="B312" s="35">
        <f t="shared" si="23"/>
      </c>
      <c r="C312" s="26" t="str">
        <f t="shared" si="24"/>
        <v>-</v>
      </c>
      <c r="D312" s="26" t="str">
        <f t="shared" si="25"/>
        <v>-</v>
      </c>
      <c r="E312" s="26" t="str">
        <f>IF(B312="","-",SUM($D$26:D312))</f>
        <v>-</v>
      </c>
      <c r="F312" s="26" t="str">
        <f t="shared" si="26"/>
        <v>-</v>
      </c>
      <c r="G312" s="26" t="str">
        <f>IF(B312="","-",SUM($F$26:F312))</f>
        <v>-</v>
      </c>
      <c r="H312" s="26" t="str">
        <f t="shared" si="27"/>
        <v>-</v>
      </c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</row>
    <row r="313" spans="1:34" s="17" customFormat="1" ht="14.25" customHeight="1">
      <c r="A313" s="29"/>
      <c r="B313" s="36">
        <f t="shared" si="23"/>
      </c>
      <c r="C313" s="37" t="str">
        <f t="shared" si="24"/>
        <v>-</v>
      </c>
      <c r="D313" s="37" t="str">
        <f t="shared" si="25"/>
        <v>-</v>
      </c>
      <c r="E313" s="37" t="str">
        <f>IF(B313="","-",SUM($D$26:D313))</f>
        <v>-</v>
      </c>
      <c r="F313" s="37" t="str">
        <f t="shared" si="26"/>
        <v>-</v>
      </c>
      <c r="G313" s="37" t="str">
        <f>IF(B313="","-",SUM($F$26:F313))</f>
        <v>-</v>
      </c>
      <c r="H313" s="37" t="str">
        <f t="shared" si="27"/>
        <v>-</v>
      </c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</row>
    <row r="314" spans="1:34" s="29" customFormat="1" ht="14.25" customHeight="1">
      <c r="A314" s="17"/>
      <c r="B314" s="35">
        <f t="shared" si="23"/>
      </c>
      <c r="C314" s="26" t="str">
        <f t="shared" si="24"/>
        <v>-</v>
      </c>
      <c r="D314" s="26" t="str">
        <f t="shared" si="25"/>
        <v>-</v>
      </c>
      <c r="E314" s="26" t="str">
        <f>IF(B314="","-",SUM($D$26:D314))</f>
        <v>-</v>
      </c>
      <c r="F314" s="26" t="str">
        <f t="shared" si="26"/>
        <v>-</v>
      </c>
      <c r="G314" s="26" t="str">
        <f>IF(B314="","-",SUM($F$26:F314))</f>
        <v>-</v>
      </c>
      <c r="H314" s="26" t="str">
        <f t="shared" si="27"/>
        <v>-</v>
      </c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</row>
    <row r="315" spans="2:34" s="17" customFormat="1" ht="14.25" customHeight="1">
      <c r="B315" s="35">
        <f t="shared" si="23"/>
      </c>
      <c r="C315" s="26" t="str">
        <f t="shared" si="24"/>
        <v>-</v>
      </c>
      <c r="D315" s="26" t="str">
        <f t="shared" si="25"/>
        <v>-</v>
      </c>
      <c r="E315" s="26" t="str">
        <f>IF(B315="","-",SUM($D$26:D315))</f>
        <v>-</v>
      </c>
      <c r="F315" s="26" t="str">
        <f t="shared" si="26"/>
        <v>-</v>
      </c>
      <c r="G315" s="26" t="str">
        <f>IF(B315="","-",SUM($F$26:F315))</f>
        <v>-</v>
      </c>
      <c r="H315" s="26" t="str">
        <f t="shared" si="27"/>
        <v>-</v>
      </c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</row>
    <row r="316" spans="2:34" s="17" customFormat="1" ht="14.25" customHeight="1">
      <c r="B316" s="35">
        <f t="shared" si="23"/>
      </c>
      <c r="C316" s="26" t="str">
        <f t="shared" si="24"/>
        <v>-</v>
      </c>
      <c r="D316" s="26" t="str">
        <f t="shared" si="25"/>
        <v>-</v>
      </c>
      <c r="E316" s="26" t="str">
        <f>IF(B316="","-",SUM($D$26:D316))</f>
        <v>-</v>
      </c>
      <c r="F316" s="26" t="str">
        <f t="shared" si="26"/>
        <v>-</v>
      </c>
      <c r="G316" s="26" t="str">
        <f>IF(B316="","-",SUM($F$26:F316))</f>
        <v>-</v>
      </c>
      <c r="H316" s="26" t="str">
        <f t="shared" si="27"/>
        <v>-</v>
      </c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</row>
    <row r="317" spans="2:34" s="17" customFormat="1" ht="14.25" customHeight="1">
      <c r="B317" s="35">
        <f t="shared" si="23"/>
      </c>
      <c r="C317" s="26" t="str">
        <f t="shared" si="24"/>
        <v>-</v>
      </c>
      <c r="D317" s="26" t="str">
        <f t="shared" si="25"/>
        <v>-</v>
      </c>
      <c r="E317" s="26" t="str">
        <f>IF(B317="","-",SUM($D$26:D317))</f>
        <v>-</v>
      </c>
      <c r="F317" s="26" t="str">
        <f t="shared" si="26"/>
        <v>-</v>
      </c>
      <c r="G317" s="26" t="str">
        <f>IF(B317="","-",SUM($F$26:F317))</f>
        <v>-</v>
      </c>
      <c r="H317" s="26" t="str">
        <f t="shared" si="27"/>
        <v>-</v>
      </c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</row>
    <row r="318" spans="2:34" s="17" customFormat="1" ht="14.25" customHeight="1">
      <c r="B318" s="35">
        <f t="shared" si="23"/>
      </c>
      <c r="C318" s="26" t="str">
        <f t="shared" si="24"/>
        <v>-</v>
      </c>
      <c r="D318" s="26" t="str">
        <f t="shared" si="25"/>
        <v>-</v>
      </c>
      <c r="E318" s="26" t="str">
        <f>IF(B318="","-",SUM($D$26:D318))</f>
        <v>-</v>
      </c>
      <c r="F318" s="26" t="str">
        <f t="shared" si="26"/>
        <v>-</v>
      </c>
      <c r="G318" s="26" t="str">
        <f>IF(B318="","-",SUM($F$26:F318))</f>
        <v>-</v>
      </c>
      <c r="H318" s="26" t="str">
        <f t="shared" si="27"/>
        <v>-</v>
      </c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</row>
    <row r="319" spans="2:34" s="17" customFormat="1" ht="14.25" customHeight="1">
      <c r="B319" s="35">
        <f t="shared" si="23"/>
      </c>
      <c r="C319" s="26" t="str">
        <f t="shared" si="24"/>
        <v>-</v>
      </c>
      <c r="D319" s="26" t="str">
        <f t="shared" si="25"/>
        <v>-</v>
      </c>
      <c r="E319" s="26" t="str">
        <f>IF(B319="","-",SUM($D$26:D319))</f>
        <v>-</v>
      </c>
      <c r="F319" s="26" t="str">
        <f t="shared" si="26"/>
        <v>-</v>
      </c>
      <c r="G319" s="26" t="str">
        <f>IF(B319="","-",SUM($F$26:F319))</f>
        <v>-</v>
      </c>
      <c r="H319" s="26" t="str">
        <f t="shared" si="27"/>
        <v>-</v>
      </c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</row>
    <row r="320" spans="2:34" s="17" customFormat="1" ht="14.25" customHeight="1">
      <c r="B320" s="35">
        <f t="shared" si="23"/>
      </c>
      <c r="C320" s="26" t="str">
        <f t="shared" si="24"/>
        <v>-</v>
      </c>
      <c r="D320" s="26" t="str">
        <f t="shared" si="25"/>
        <v>-</v>
      </c>
      <c r="E320" s="26" t="str">
        <f>IF(B320="","-",SUM($D$26:D320))</f>
        <v>-</v>
      </c>
      <c r="F320" s="26" t="str">
        <f t="shared" si="26"/>
        <v>-</v>
      </c>
      <c r="G320" s="26" t="str">
        <f>IF(B320="","-",SUM($F$26:F320))</f>
        <v>-</v>
      </c>
      <c r="H320" s="26" t="str">
        <f t="shared" si="27"/>
        <v>-</v>
      </c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</row>
    <row r="321" spans="2:34" s="17" customFormat="1" ht="14.25" customHeight="1">
      <c r="B321" s="35">
        <f t="shared" si="23"/>
      </c>
      <c r="C321" s="26" t="str">
        <f t="shared" si="24"/>
        <v>-</v>
      </c>
      <c r="D321" s="26" t="str">
        <f t="shared" si="25"/>
        <v>-</v>
      </c>
      <c r="E321" s="26" t="str">
        <f>IF(B321="","-",SUM($D$26:D321))</f>
        <v>-</v>
      </c>
      <c r="F321" s="26" t="str">
        <f t="shared" si="26"/>
        <v>-</v>
      </c>
      <c r="G321" s="26" t="str">
        <f>IF(B321="","-",SUM($F$26:F321))</f>
        <v>-</v>
      </c>
      <c r="H321" s="26" t="str">
        <f t="shared" si="27"/>
        <v>-</v>
      </c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</row>
    <row r="322" spans="2:34" s="17" customFormat="1" ht="14.25" customHeight="1">
      <c r="B322" s="35">
        <f t="shared" si="23"/>
      </c>
      <c r="C322" s="26" t="str">
        <f t="shared" si="24"/>
        <v>-</v>
      </c>
      <c r="D322" s="26" t="str">
        <f t="shared" si="25"/>
        <v>-</v>
      </c>
      <c r="E322" s="26" t="str">
        <f>IF(B322="","-",SUM($D$26:D322))</f>
        <v>-</v>
      </c>
      <c r="F322" s="26" t="str">
        <f t="shared" si="26"/>
        <v>-</v>
      </c>
      <c r="G322" s="26" t="str">
        <f>IF(B322="","-",SUM($F$26:F322))</f>
        <v>-</v>
      </c>
      <c r="H322" s="26" t="str">
        <f t="shared" si="27"/>
        <v>-</v>
      </c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</row>
    <row r="323" spans="2:34" s="17" customFormat="1" ht="14.25" customHeight="1">
      <c r="B323" s="35">
        <f t="shared" si="23"/>
      </c>
      <c r="C323" s="26" t="str">
        <f t="shared" si="24"/>
        <v>-</v>
      </c>
      <c r="D323" s="26" t="str">
        <f t="shared" si="25"/>
        <v>-</v>
      </c>
      <c r="E323" s="26" t="str">
        <f>IF(B323="","-",SUM($D$26:D323))</f>
        <v>-</v>
      </c>
      <c r="F323" s="26" t="str">
        <f t="shared" si="26"/>
        <v>-</v>
      </c>
      <c r="G323" s="26" t="str">
        <f>IF(B323="","-",SUM($F$26:F323))</f>
        <v>-</v>
      </c>
      <c r="H323" s="26" t="str">
        <f t="shared" si="27"/>
        <v>-</v>
      </c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</row>
    <row r="324" spans="2:34" s="17" customFormat="1" ht="14.25" customHeight="1">
      <c r="B324" s="35">
        <f t="shared" si="23"/>
      </c>
      <c r="C324" s="26" t="str">
        <f t="shared" si="24"/>
        <v>-</v>
      </c>
      <c r="D324" s="26" t="str">
        <f t="shared" si="25"/>
        <v>-</v>
      </c>
      <c r="E324" s="26" t="str">
        <f>IF(B324="","-",SUM($D$26:D324))</f>
        <v>-</v>
      </c>
      <c r="F324" s="26" t="str">
        <f t="shared" si="26"/>
        <v>-</v>
      </c>
      <c r="G324" s="26" t="str">
        <f>IF(B324="","-",SUM($F$26:F324))</f>
        <v>-</v>
      </c>
      <c r="H324" s="26" t="str">
        <f t="shared" si="27"/>
        <v>-</v>
      </c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</row>
    <row r="325" spans="1:34" s="17" customFormat="1" ht="14.25" customHeight="1">
      <c r="A325" s="29"/>
      <c r="B325" s="36">
        <f t="shared" si="23"/>
      </c>
      <c r="C325" s="37" t="str">
        <f t="shared" si="24"/>
        <v>-</v>
      </c>
      <c r="D325" s="37" t="str">
        <f t="shared" si="25"/>
        <v>-</v>
      </c>
      <c r="E325" s="37" t="str">
        <f>IF(B325="","-",SUM($D$26:D325))</f>
        <v>-</v>
      </c>
      <c r="F325" s="37" t="str">
        <f t="shared" si="26"/>
        <v>-</v>
      </c>
      <c r="G325" s="37" t="str">
        <f>IF(B325="","-",SUM($F$26:F325))</f>
        <v>-</v>
      </c>
      <c r="H325" s="37" t="str">
        <f t="shared" si="27"/>
        <v>-</v>
      </c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</row>
    <row r="326" spans="1:34" s="29" customFormat="1" ht="14.25" customHeight="1">
      <c r="A326" s="17"/>
      <c r="B326" s="35">
        <f t="shared" si="23"/>
      </c>
      <c r="C326" s="26" t="str">
        <f t="shared" si="24"/>
        <v>-</v>
      </c>
      <c r="D326" s="26" t="str">
        <f t="shared" si="25"/>
        <v>-</v>
      </c>
      <c r="E326" s="26" t="str">
        <f>IF(B326="","-",SUM($D$26:D326))</f>
        <v>-</v>
      </c>
      <c r="F326" s="26" t="str">
        <f t="shared" si="26"/>
        <v>-</v>
      </c>
      <c r="G326" s="26" t="str">
        <f>IF(B326="","-",SUM($F$26:F326))</f>
        <v>-</v>
      </c>
      <c r="H326" s="26" t="str">
        <f t="shared" si="27"/>
        <v>-</v>
      </c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</row>
    <row r="327" spans="2:34" s="17" customFormat="1" ht="14.25" customHeight="1">
      <c r="B327" s="35">
        <f t="shared" si="23"/>
      </c>
      <c r="C327" s="26" t="str">
        <f t="shared" si="24"/>
        <v>-</v>
      </c>
      <c r="D327" s="26" t="str">
        <f t="shared" si="25"/>
        <v>-</v>
      </c>
      <c r="E327" s="26" t="str">
        <f>IF(B327="","-",SUM($D$26:D327))</f>
        <v>-</v>
      </c>
      <c r="F327" s="26" t="str">
        <f t="shared" si="26"/>
        <v>-</v>
      </c>
      <c r="G327" s="26" t="str">
        <f>IF(B327="","-",SUM($F$26:F327))</f>
        <v>-</v>
      </c>
      <c r="H327" s="26" t="str">
        <f t="shared" si="27"/>
        <v>-</v>
      </c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</row>
    <row r="328" spans="2:34" s="17" customFormat="1" ht="14.25" customHeight="1">
      <c r="B328" s="35">
        <f t="shared" si="23"/>
      </c>
      <c r="C328" s="26" t="str">
        <f t="shared" si="24"/>
        <v>-</v>
      </c>
      <c r="D328" s="26" t="str">
        <f t="shared" si="25"/>
        <v>-</v>
      </c>
      <c r="E328" s="26" t="str">
        <f>IF(B328="","-",SUM($D$26:D328))</f>
        <v>-</v>
      </c>
      <c r="F328" s="26" t="str">
        <f t="shared" si="26"/>
        <v>-</v>
      </c>
      <c r="G328" s="26" t="str">
        <f>IF(B328="","-",SUM($F$26:F328))</f>
        <v>-</v>
      </c>
      <c r="H328" s="26" t="str">
        <f t="shared" si="27"/>
        <v>-</v>
      </c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</row>
    <row r="329" spans="2:34" s="17" customFormat="1" ht="14.25" customHeight="1">
      <c r="B329" s="35">
        <f t="shared" si="23"/>
      </c>
      <c r="C329" s="26" t="str">
        <f t="shared" si="24"/>
        <v>-</v>
      </c>
      <c r="D329" s="26" t="str">
        <f t="shared" si="25"/>
        <v>-</v>
      </c>
      <c r="E329" s="26" t="str">
        <f>IF(B329="","-",SUM($D$26:D329))</f>
        <v>-</v>
      </c>
      <c r="F329" s="26" t="str">
        <f t="shared" si="26"/>
        <v>-</v>
      </c>
      <c r="G329" s="26" t="str">
        <f>IF(B329="","-",SUM($F$26:F329))</f>
        <v>-</v>
      </c>
      <c r="H329" s="26" t="str">
        <f t="shared" si="27"/>
        <v>-</v>
      </c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</row>
    <row r="330" spans="2:34" s="17" customFormat="1" ht="14.25" customHeight="1">
      <c r="B330" s="35">
        <f t="shared" si="23"/>
      </c>
      <c r="C330" s="26" t="str">
        <f t="shared" si="24"/>
        <v>-</v>
      </c>
      <c r="D330" s="26" t="str">
        <f t="shared" si="25"/>
        <v>-</v>
      </c>
      <c r="E330" s="26" t="str">
        <f>IF(B330="","-",SUM($D$26:D330))</f>
        <v>-</v>
      </c>
      <c r="F330" s="26" t="str">
        <f t="shared" si="26"/>
        <v>-</v>
      </c>
      <c r="G330" s="26" t="str">
        <f>IF(B330="","-",SUM($F$26:F330))</f>
        <v>-</v>
      </c>
      <c r="H330" s="26" t="str">
        <f t="shared" si="27"/>
        <v>-</v>
      </c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</row>
    <row r="331" spans="2:34" s="17" customFormat="1" ht="14.25" customHeight="1">
      <c r="B331" s="35">
        <f t="shared" si="23"/>
      </c>
      <c r="C331" s="26" t="str">
        <f t="shared" si="24"/>
        <v>-</v>
      </c>
      <c r="D331" s="26" t="str">
        <f t="shared" si="25"/>
        <v>-</v>
      </c>
      <c r="E331" s="26" t="str">
        <f>IF(B331="","-",SUM($D$26:D331))</f>
        <v>-</v>
      </c>
      <c r="F331" s="26" t="str">
        <f t="shared" si="26"/>
        <v>-</v>
      </c>
      <c r="G331" s="26" t="str">
        <f>IF(B331="","-",SUM($F$26:F331))</f>
        <v>-</v>
      </c>
      <c r="H331" s="26" t="str">
        <f t="shared" si="27"/>
        <v>-</v>
      </c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</row>
    <row r="332" spans="2:34" s="17" customFormat="1" ht="14.25" customHeight="1">
      <c r="B332" s="35">
        <f t="shared" si="23"/>
      </c>
      <c r="C332" s="26" t="str">
        <f t="shared" si="24"/>
        <v>-</v>
      </c>
      <c r="D332" s="26" t="str">
        <f t="shared" si="25"/>
        <v>-</v>
      </c>
      <c r="E332" s="26" t="str">
        <f>IF(B332="","-",SUM($D$26:D332))</f>
        <v>-</v>
      </c>
      <c r="F332" s="26" t="str">
        <f t="shared" si="26"/>
        <v>-</v>
      </c>
      <c r="G332" s="26" t="str">
        <f>IF(B332="","-",SUM($F$26:F332))</f>
        <v>-</v>
      </c>
      <c r="H332" s="26" t="str">
        <f t="shared" si="27"/>
        <v>-</v>
      </c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</row>
    <row r="333" spans="2:34" s="17" customFormat="1" ht="14.25" customHeight="1">
      <c r="B333" s="35">
        <f t="shared" si="23"/>
      </c>
      <c r="C333" s="26" t="str">
        <f t="shared" si="24"/>
        <v>-</v>
      </c>
      <c r="D333" s="26" t="str">
        <f t="shared" si="25"/>
        <v>-</v>
      </c>
      <c r="E333" s="26" t="str">
        <f>IF(B333="","-",SUM($D$26:D333))</f>
        <v>-</v>
      </c>
      <c r="F333" s="26" t="str">
        <f t="shared" si="26"/>
        <v>-</v>
      </c>
      <c r="G333" s="26" t="str">
        <f>IF(B333="","-",SUM($F$26:F333))</f>
        <v>-</v>
      </c>
      <c r="H333" s="26" t="str">
        <f t="shared" si="27"/>
        <v>-</v>
      </c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</row>
    <row r="334" spans="2:34" s="17" customFormat="1" ht="14.25" customHeight="1">
      <c r="B334" s="35">
        <f t="shared" si="23"/>
      </c>
      <c r="C334" s="26" t="str">
        <f t="shared" si="24"/>
        <v>-</v>
      </c>
      <c r="D334" s="26" t="str">
        <f t="shared" si="25"/>
        <v>-</v>
      </c>
      <c r="E334" s="26" t="str">
        <f>IF(B334="","-",SUM($D$26:D334))</f>
        <v>-</v>
      </c>
      <c r="F334" s="26" t="str">
        <f t="shared" si="26"/>
        <v>-</v>
      </c>
      <c r="G334" s="26" t="str">
        <f>IF(B334="","-",SUM($F$26:F334))</f>
        <v>-</v>
      </c>
      <c r="H334" s="26" t="str">
        <f t="shared" si="27"/>
        <v>-</v>
      </c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</row>
    <row r="335" spans="2:34" s="17" customFormat="1" ht="14.25" customHeight="1">
      <c r="B335" s="35">
        <f t="shared" si="23"/>
      </c>
      <c r="C335" s="26" t="str">
        <f t="shared" si="24"/>
        <v>-</v>
      </c>
      <c r="D335" s="26" t="str">
        <f t="shared" si="25"/>
        <v>-</v>
      </c>
      <c r="E335" s="26" t="str">
        <f>IF(B335="","-",SUM($D$26:D335))</f>
        <v>-</v>
      </c>
      <c r="F335" s="26" t="str">
        <f t="shared" si="26"/>
        <v>-</v>
      </c>
      <c r="G335" s="26" t="str">
        <f>IF(B335="","-",SUM($F$26:F335))</f>
        <v>-</v>
      </c>
      <c r="H335" s="26" t="str">
        <f t="shared" si="27"/>
        <v>-</v>
      </c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</row>
    <row r="336" spans="2:34" s="17" customFormat="1" ht="14.25" customHeight="1">
      <c r="B336" s="35">
        <f t="shared" si="23"/>
      </c>
      <c r="C336" s="26" t="str">
        <f t="shared" si="24"/>
        <v>-</v>
      </c>
      <c r="D336" s="26" t="str">
        <f t="shared" si="25"/>
        <v>-</v>
      </c>
      <c r="E336" s="26" t="str">
        <f>IF(B336="","-",SUM($D$26:D336))</f>
        <v>-</v>
      </c>
      <c r="F336" s="26" t="str">
        <f t="shared" si="26"/>
        <v>-</v>
      </c>
      <c r="G336" s="26" t="str">
        <f>IF(B336="","-",SUM($F$26:F336))</f>
        <v>-</v>
      </c>
      <c r="H336" s="26" t="str">
        <f t="shared" si="27"/>
        <v>-</v>
      </c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</row>
    <row r="337" spans="1:34" s="17" customFormat="1" ht="14.25" customHeight="1">
      <c r="A337" s="29"/>
      <c r="B337" s="36">
        <f t="shared" si="23"/>
      </c>
      <c r="C337" s="37" t="str">
        <f t="shared" si="24"/>
        <v>-</v>
      </c>
      <c r="D337" s="37" t="str">
        <f t="shared" si="25"/>
        <v>-</v>
      </c>
      <c r="E337" s="37" t="str">
        <f>IF(B337="","-",SUM($D$26:D337))</f>
        <v>-</v>
      </c>
      <c r="F337" s="37" t="str">
        <f t="shared" si="26"/>
        <v>-</v>
      </c>
      <c r="G337" s="37" t="str">
        <f>IF(B337="","-",SUM($F$26:F337))</f>
        <v>-</v>
      </c>
      <c r="H337" s="37" t="str">
        <f t="shared" si="27"/>
        <v>-</v>
      </c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</row>
    <row r="338" spans="1:34" s="29" customFormat="1" ht="14.25" customHeight="1">
      <c r="A338" s="17"/>
      <c r="B338" s="35">
        <f t="shared" si="23"/>
      </c>
      <c r="C338" s="26" t="str">
        <f t="shared" si="24"/>
        <v>-</v>
      </c>
      <c r="D338" s="26" t="str">
        <f t="shared" si="25"/>
        <v>-</v>
      </c>
      <c r="E338" s="26" t="str">
        <f>IF(B338="","-",SUM($D$26:D338))</f>
        <v>-</v>
      </c>
      <c r="F338" s="26" t="str">
        <f t="shared" si="26"/>
        <v>-</v>
      </c>
      <c r="G338" s="26" t="str">
        <f>IF(B338="","-",SUM($F$26:F338))</f>
        <v>-</v>
      </c>
      <c r="H338" s="26" t="str">
        <f t="shared" si="27"/>
        <v>-</v>
      </c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</row>
    <row r="339" spans="2:34" s="17" customFormat="1" ht="14.25" customHeight="1">
      <c r="B339" s="35">
        <f t="shared" si="23"/>
      </c>
      <c r="C339" s="26" t="str">
        <f t="shared" si="24"/>
        <v>-</v>
      </c>
      <c r="D339" s="26" t="str">
        <f t="shared" si="25"/>
        <v>-</v>
      </c>
      <c r="E339" s="26" t="str">
        <f>IF(B339="","-",SUM($D$26:D339))</f>
        <v>-</v>
      </c>
      <c r="F339" s="26" t="str">
        <f t="shared" si="26"/>
        <v>-</v>
      </c>
      <c r="G339" s="26" t="str">
        <f>IF(B339="","-",SUM($F$26:F339))</f>
        <v>-</v>
      </c>
      <c r="H339" s="26" t="str">
        <f t="shared" si="27"/>
        <v>-</v>
      </c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</row>
    <row r="340" spans="2:34" s="17" customFormat="1" ht="14.25" customHeight="1">
      <c r="B340" s="35">
        <f t="shared" si="23"/>
      </c>
      <c r="C340" s="26" t="str">
        <f t="shared" si="24"/>
        <v>-</v>
      </c>
      <c r="D340" s="26" t="str">
        <f t="shared" si="25"/>
        <v>-</v>
      </c>
      <c r="E340" s="26" t="str">
        <f>IF(B340="","-",SUM($D$26:D340))</f>
        <v>-</v>
      </c>
      <c r="F340" s="26" t="str">
        <f t="shared" si="26"/>
        <v>-</v>
      </c>
      <c r="G340" s="26" t="str">
        <f>IF(B340="","-",SUM($F$26:F340))</f>
        <v>-</v>
      </c>
      <c r="H340" s="26" t="str">
        <f t="shared" si="27"/>
        <v>-</v>
      </c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</row>
    <row r="341" spans="2:34" s="17" customFormat="1" ht="14.25" customHeight="1">
      <c r="B341" s="35">
        <f t="shared" si="23"/>
      </c>
      <c r="C341" s="26" t="str">
        <f t="shared" si="24"/>
        <v>-</v>
      </c>
      <c r="D341" s="26" t="str">
        <f t="shared" si="25"/>
        <v>-</v>
      </c>
      <c r="E341" s="26" t="str">
        <f>IF(B341="","-",SUM($D$26:D341))</f>
        <v>-</v>
      </c>
      <c r="F341" s="26" t="str">
        <f t="shared" si="26"/>
        <v>-</v>
      </c>
      <c r="G341" s="26" t="str">
        <f>IF(B341="","-",SUM($F$26:F341))</f>
        <v>-</v>
      </c>
      <c r="H341" s="26" t="str">
        <f t="shared" si="27"/>
        <v>-</v>
      </c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</row>
    <row r="342" spans="2:34" s="17" customFormat="1" ht="14.25" customHeight="1">
      <c r="B342" s="35">
        <f t="shared" si="23"/>
      </c>
      <c r="C342" s="26" t="str">
        <f t="shared" si="24"/>
        <v>-</v>
      </c>
      <c r="D342" s="26" t="str">
        <f t="shared" si="25"/>
        <v>-</v>
      </c>
      <c r="E342" s="26" t="str">
        <f>IF(B342="","-",SUM($D$26:D342))</f>
        <v>-</v>
      </c>
      <c r="F342" s="26" t="str">
        <f t="shared" si="26"/>
        <v>-</v>
      </c>
      <c r="G342" s="26" t="str">
        <f>IF(B342="","-",SUM($F$26:F342))</f>
        <v>-</v>
      </c>
      <c r="H342" s="26" t="str">
        <f t="shared" si="27"/>
        <v>-</v>
      </c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</row>
    <row r="343" spans="2:34" s="17" customFormat="1" ht="14.25" customHeight="1">
      <c r="B343" s="35">
        <f t="shared" si="23"/>
      </c>
      <c r="C343" s="26" t="str">
        <f t="shared" si="24"/>
        <v>-</v>
      </c>
      <c r="D343" s="26" t="str">
        <f t="shared" si="25"/>
        <v>-</v>
      </c>
      <c r="E343" s="26" t="str">
        <f>IF(B343="","-",SUM($D$26:D343))</f>
        <v>-</v>
      </c>
      <c r="F343" s="26" t="str">
        <f t="shared" si="26"/>
        <v>-</v>
      </c>
      <c r="G343" s="26" t="str">
        <f>IF(B343="","-",SUM($F$26:F343))</f>
        <v>-</v>
      </c>
      <c r="H343" s="26" t="str">
        <f t="shared" si="27"/>
        <v>-</v>
      </c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</row>
    <row r="344" spans="2:34" s="17" customFormat="1" ht="14.25" customHeight="1">
      <c r="B344" s="35">
        <f t="shared" si="23"/>
      </c>
      <c r="C344" s="26" t="str">
        <f t="shared" si="24"/>
        <v>-</v>
      </c>
      <c r="D344" s="26" t="str">
        <f t="shared" si="25"/>
        <v>-</v>
      </c>
      <c r="E344" s="26" t="str">
        <f>IF(B344="","-",SUM($D$26:D344))</f>
        <v>-</v>
      </c>
      <c r="F344" s="26" t="str">
        <f t="shared" si="26"/>
        <v>-</v>
      </c>
      <c r="G344" s="26" t="str">
        <f>IF(B344="","-",SUM($F$26:F344))</f>
        <v>-</v>
      </c>
      <c r="H344" s="26" t="str">
        <f t="shared" si="27"/>
        <v>-</v>
      </c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</row>
    <row r="345" spans="2:34" s="17" customFormat="1" ht="14.25" customHeight="1">
      <c r="B345" s="35">
        <f t="shared" si="23"/>
      </c>
      <c r="C345" s="26" t="str">
        <f t="shared" si="24"/>
        <v>-</v>
      </c>
      <c r="D345" s="26" t="str">
        <f t="shared" si="25"/>
        <v>-</v>
      </c>
      <c r="E345" s="26" t="str">
        <f>IF(B345="","-",SUM($D$26:D345))</f>
        <v>-</v>
      </c>
      <c r="F345" s="26" t="str">
        <f t="shared" si="26"/>
        <v>-</v>
      </c>
      <c r="G345" s="26" t="str">
        <f>IF(B345="","-",SUM($F$26:F345))</f>
        <v>-</v>
      </c>
      <c r="H345" s="26" t="str">
        <f t="shared" si="27"/>
        <v>-</v>
      </c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</row>
    <row r="346" spans="2:34" s="17" customFormat="1" ht="14.25" customHeight="1">
      <c r="B346" s="35">
        <f aca="true" t="shared" si="28" ref="B346:B386">IF(B345&gt;=$F$14,"",B345+1)</f>
      </c>
      <c r="C346" s="26" t="str">
        <f aca="true" t="shared" si="29" ref="C346:C386">IF(B346="","-",$F$16)</f>
        <v>-</v>
      </c>
      <c r="D346" s="26" t="str">
        <f aca="true" t="shared" si="30" ref="D346:D386">IF(B346="","-",$F$13*H345)</f>
        <v>-</v>
      </c>
      <c r="E346" s="26" t="str">
        <f>IF(B346="","-",SUM($D$26:D346))</f>
        <v>-</v>
      </c>
      <c r="F346" s="26" t="str">
        <f aca="true" t="shared" si="31" ref="F346:F386">IF(B346="","-",C346-D346)</f>
        <v>-</v>
      </c>
      <c r="G346" s="26" t="str">
        <f>IF(B346="","-",SUM($F$26:F346))</f>
        <v>-</v>
      </c>
      <c r="H346" s="26" t="str">
        <f aca="true" t="shared" si="32" ref="H346:H386">IF(B346="","-",H345-F346)</f>
        <v>-</v>
      </c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</row>
    <row r="347" spans="2:34" s="17" customFormat="1" ht="14.25" customHeight="1">
      <c r="B347" s="35">
        <f t="shared" si="28"/>
      </c>
      <c r="C347" s="26" t="str">
        <f t="shared" si="29"/>
        <v>-</v>
      </c>
      <c r="D347" s="26" t="str">
        <f t="shared" si="30"/>
        <v>-</v>
      </c>
      <c r="E347" s="26" t="str">
        <f>IF(B347="","-",SUM($D$26:D347))</f>
        <v>-</v>
      </c>
      <c r="F347" s="26" t="str">
        <f t="shared" si="31"/>
        <v>-</v>
      </c>
      <c r="G347" s="26" t="str">
        <f>IF(B347="","-",SUM($F$26:F347))</f>
        <v>-</v>
      </c>
      <c r="H347" s="26" t="str">
        <f t="shared" si="32"/>
        <v>-</v>
      </c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</row>
    <row r="348" spans="2:34" s="17" customFormat="1" ht="14.25" customHeight="1">
      <c r="B348" s="35">
        <f t="shared" si="28"/>
      </c>
      <c r="C348" s="26" t="str">
        <f t="shared" si="29"/>
        <v>-</v>
      </c>
      <c r="D348" s="26" t="str">
        <f t="shared" si="30"/>
        <v>-</v>
      </c>
      <c r="E348" s="26" t="str">
        <f>IF(B348="","-",SUM($D$26:D348))</f>
        <v>-</v>
      </c>
      <c r="F348" s="26" t="str">
        <f t="shared" si="31"/>
        <v>-</v>
      </c>
      <c r="G348" s="26" t="str">
        <f>IF(B348="","-",SUM($F$26:F348))</f>
        <v>-</v>
      </c>
      <c r="H348" s="26" t="str">
        <f t="shared" si="32"/>
        <v>-</v>
      </c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</row>
    <row r="349" spans="1:34" s="17" customFormat="1" ht="14.25" customHeight="1">
      <c r="A349" s="29"/>
      <c r="B349" s="36">
        <f t="shared" si="28"/>
      </c>
      <c r="C349" s="37" t="str">
        <f t="shared" si="29"/>
        <v>-</v>
      </c>
      <c r="D349" s="37" t="str">
        <f t="shared" si="30"/>
        <v>-</v>
      </c>
      <c r="E349" s="37" t="str">
        <f>IF(B349="","-",SUM($D$26:D349))</f>
        <v>-</v>
      </c>
      <c r="F349" s="37" t="str">
        <f t="shared" si="31"/>
        <v>-</v>
      </c>
      <c r="G349" s="37" t="str">
        <f>IF(B349="","-",SUM($F$26:F349))</f>
        <v>-</v>
      </c>
      <c r="H349" s="37" t="str">
        <f t="shared" si="32"/>
        <v>-</v>
      </c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</row>
    <row r="350" spans="1:34" s="29" customFormat="1" ht="14.25" customHeight="1">
      <c r="A350" s="17"/>
      <c r="B350" s="35">
        <f t="shared" si="28"/>
      </c>
      <c r="C350" s="26" t="str">
        <f t="shared" si="29"/>
        <v>-</v>
      </c>
      <c r="D350" s="26" t="str">
        <f t="shared" si="30"/>
        <v>-</v>
      </c>
      <c r="E350" s="26" t="str">
        <f>IF(B350="","-",SUM($D$26:D350))</f>
        <v>-</v>
      </c>
      <c r="F350" s="26" t="str">
        <f t="shared" si="31"/>
        <v>-</v>
      </c>
      <c r="G350" s="26" t="str">
        <f>IF(B350="","-",SUM($F$26:F350))</f>
        <v>-</v>
      </c>
      <c r="H350" s="26" t="str">
        <f t="shared" si="32"/>
        <v>-</v>
      </c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</row>
    <row r="351" spans="2:34" s="17" customFormat="1" ht="14.25" customHeight="1">
      <c r="B351" s="35">
        <f t="shared" si="28"/>
      </c>
      <c r="C351" s="26" t="str">
        <f t="shared" si="29"/>
        <v>-</v>
      </c>
      <c r="D351" s="26" t="str">
        <f t="shared" si="30"/>
        <v>-</v>
      </c>
      <c r="E351" s="26" t="str">
        <f>IF(B351="","-",SUM($D$26:D351))</f>
        <v>-</v>
      </c>
      <c r="F351" s="26" t="str">
        <f t="shared" si="31"/>
        <v>-</v>
      </c>
      <c r="G351" s="26" t="str">
        <f>IF(B351="","-",SUM($F$26:F351))</f>
        <v>-</v>
      </c>
      <c r="H351" s="26" t="str">
        <f t="shared" si="32"/>
        <v>-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</row>
    <row r="352" spans="2:34" s="17" customFormat="1" ht="14.25" customHeight="1">
      <c r="B352" s="35">
        <f t="shared" si="28"/>
      </c>
      <c r="C352" s="26" t="str">
        <f t="shared" si="29"/>
        <v>-</v>
      </c>
      <c r="D352" s="26" t="str">
        <f t="shared" si="30"/>
        <v>-</v>
      </c>
      <c r="E352" s="26" t="str">
        <f>IF(B352="","-",SUM($D$26:D352))</f>
        <v>-</v>
      </c>
      <c r="F352" s="26" t="str">
        <f t="shared" si="31"/>
        <v>-</v>
      </c>
      <c r="G352" s="26" t="str">
        <f>IF(B352="","-",SUM($F$26:F352))</f>
        <v>-</v>
      </c>
      <c r="H352" s="26" t="str">
        <f t="shared" si="32"/>
        <v>-</v>
      </c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</row>
    <row r="353" spans="2:34" s="17" customFormat="1" ht="14.25" customHeight="1">
      <c r="B353" s="35">
        <f t="shared" si="28"/>
      </c>
      <c r="C353" s="26" t="str">
        <f t="shared" si="29"/>
        <v>-</v>
      </c>
      <c r="D353" s="26" t="str">
        <f t="shared" si="30"/>
        <v>-</v>
      </c>
      <c r="E353" s="26" t="str">
        <f>IF(B353="","-",SUM($D$26:D353))</f>
        <v>-</v>
      </c>
      <c r="F353" s="26" t="str">
        <f t="shared" si="31"/>
        <v>-</v>
      </c>
      <c r="G353" s="26" t="str">
        <f>IF(B353="","-",SUM($F$26:F353))</f>
        <v>-</v>
      </c>
      <c r="H353" s="26" t="str">
        <f t="shared" si="32"/>
        <v>-</v>
      </c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</row>
    <row r="354" spans="2:34" s="17" customFormat="1" ht="14.25" customHeight="1">
      <c r="B354" s="35">
        <f t="shared" si="28"/>
      </c>
      <c r="C354" s="26" t="str">
        <f t="shared" si="29"/>
        <v>-</v>
      </c>
      <c r="D354" s="26" t="str">
        <f t="shared" si="30"/>
        <v>-</v>
      </c>
      <c r="E354" s="26" t="str">
        <f>IF(B354="","-",SUM($D$26:D354))</f>
        <v>-</v>
      </c>
      <c r="F354" s="26" t="str">
        <f t="shared" si="31"/>
        <v>-</v>
      </c>
      <c r="G354" s="26" t="str">
        <f>IF(B354="","-",SUM($F$26:F354))</f>
        <v>-</v>
      </c>
      <c r="H354" s="26" t="str">
        <f t="shared" si="32"/>
        <v>-</v>
      </c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</row>
    <row r="355" spans="2:34" s="17" customFormat="1" ht="14.25" customHeight="1">
      <c r="B355" s="35">
        <f t="shared" si="28"/>
      </c>
      <c r="C355" s="26" t="str">
        <f t="shared" si="29"/>
        <v>-</v>
      </c>
      <c r="D355" s="26" t="str">
        <f t="shared" si="30"/>
        <v>-</v>
      </c>
      <c r="E355" s="26" t="str">
        <f>IF(B355="","-",SUM($D$26:D355))</f>
        <v>-</v>
      </c>
      <c r="F355" s="26" t="str">
        <f t="shared" si="31"/>
        <v>-</v>
      </c>
      <c r="G355" s="26" t="str">
        <f>IF(B355="","-",SUM($F$26:F355))</f>
        <v>-</v>
      </c>
      <c r="H355" s="26" t="str">
        <f t="shared" si="32"/>
        <v>-</v>
      </c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</row>
    <row r="356" spans="2:34" s="17" customFormat="1" ht="14.25" customHeight="1">
      <c r="B356" s="35">
        <f t="shared" si="28"/>
      </c>
      <c r="C356" s="26" t="str">
        <f t="shared" si="29"/>
        <v>-</v>
      </c>
      <c r="D356" s="26" t="str">
        <f t="shared" si="30"/>
        <v>-</v>
      </c>
      <c r="E356" s="26" t="str">
        <f>IF(B356="","-",SUM($D$26:D356))</f>
        <v>-</v>
      </c>
      <c r="F356" s="26" t="str">
        <f t="shared" si="31"/>
        <v>-</v>
      </c>
      <c r="G356" s="26" t="str">
        <f>IF(B356="","-",SUM($F$26:F356))</f>
        <v>-</v>
      </c>
      <c r="H356" s="26" t="str">
        <f t="shared" si="32"/>
        <v>-</v>
      </c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</row>
    <row r="357" spans="2:34" s="17" customFormat="1" ht="14.25" customHeight="1">
      <c r="B357" s="35">
        <f t="shared" si="28"/>
      </c>
      <c r="C357" s="26" t="str">
        <f t="shared" si="29"/>
        <v>-</v>
      </c>
      <c r="D357" s="26" t="str">
        <f t="shared" si="30"/>
        <v>-</v>
      </c>
      <c r="E357" s="26" t="str">
        <f>IF(B357="","-",SUM($D$26:D357))</f>
        <v>-</v>
      </c>
      <c r="F357" s="26" t="str">
        <f t="shared" si="31"/>
        <v>-</v>
      </c>
      <c r="G357" s="26" t="str">
        <f>IF(B357="","-",SUM($F$26:F357))</f>
        <v>-</v>
      </c>
      <c r="H357" s="26" t="str">
        <f t="shared" si="32"/>
        <v>-</v>
      </c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</row>
    <row r="358" spans="2:34" s="17" customFormat="1" ht="14.25" customHeight="1">
      <c r="B358" s="35">
        <f t="shared" si="28"/>
      </c>
      <c r="C358" s="26" t="str">
        <f t="shared" si="29"/>
        <v>-</v>
      </c>
      <c r="D358" s="26" t="str">
        <f t="shared" si="30"/>
        <v>-</v>
      </c>
      <c r="E358" s="26" t="str">
        <f>IF(B358="","-",SUM($D$26:D358))</f>
        <v>-</v>
      </c>
      <c r="F358" s="26" t="str">
        <f t="shared" si="31"/>
        <v>-</v>
      </c>
      <c r="G358" s="26" t="str">
        <f>IF(B358="","-",SUM($F$26:F358))</f>
        <v>-</v>
      </c>
      <c r="H358" s="26" t="str">
        <f t="shared" si="32"/>
        <v>-</v>
      </c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</row>
    <row r="359" spans="2:34" s="17" customFormat="1" ht="14.25" customHeight="1">
      <c r="B359" s="35">
        <f t="shared" si="28"/>
      </c>
      <c r="C359" s="26" t="str">
        <f t="shared" si="29"/>
        <v>-</v>
      </c>
      <c r="D359" s="26" t="str">
        <f t="shared" si="30"/>
        <v>-</v>
      </c>
      <c r="E359" s="26" t="str">
        <f>IF(B359="","-",SUM($D$26:D359))</f>
        <v>-</v>
      </c>
      <c r="F359" s="26" t="str">
        <f t="shared" si="31"/>
        <v>-</v>
      </c>
      <c r="G359" s="26" t="str">
        <f>IF(B359="","-",SUM($F$26:F359))</f>
        <v>-</v>
      </c>
      <c r="H359" s="26" t="str">
        <f t="shared" si="32"/>
        <v>-</v>
      </c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</row>
    <row r="360" spans="2:34" s="17" customFormat="1" ht="14.25" customHeight="1">
      <c r="B360" s="35">
        <f t="shared" si="28"/>
      </c>
      <c r="C360" s="26" t="str">
        <f t="shared" si="29"/>
        <v>-</v>
      </c>
      <c r="D360" s="26" t="str">
        <f t="shared" si="30"/>
        <v>-</v>
      </c>
      <c r="E360" s="26" t="str">
        <f>IF(B360="","-",SUM($D$26:D360))</f>
        <v>-</v>
      </c>
      <c r="F360" s="26" t="str">
        <f t="shared" si="31"/>
        <v>-</v>
      </c>
      <c r="G360" s="26" t="str">
        <f>IF(B360="","-",SUM($F$26:F360))</f>
        <v>-</v>
      </c>
      <c r="H360" s="26" t="str">
        <f t="shared" si="32"/>
        <v>-</v>
      </c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</row>
    <row r="361" spans="1:34" s="17" customFormat="1" ht="14.25" customHeight="1">
      <c r="A361" s="29"/>
      <c r="B361" s="36">
        <f t="shared" si="28"/>
      </c>
      <c r="C361" s="37" t="str">
        <f t="shared" si="29"/>
        <v>-</v>
      </c>
      <c r="D361" s="37" t="str">
        <f t="shared" si="30"/>
        <v>-</v>
      </c>
      <c r="E361" s="37" t="str">
        <f>IF(B361="","-",SUM($D$26:D361))</f>
        <v>-</v>
      </c>
      <c r="F361" s="37" t="str">
        <f t="shared" si="31"/>
        <v>-</v>
      </c>
      <c r="G361" s="37" t="str">
        <f>IF(B361="","-",SUM($F$26:F361))</f>
        <v>-</v>
      </c>
      <c r="H361" s="37" t="str">
        <f t="shared" si="32"/>
        <v>-</v>
      </c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</row>
    <row r="362" spans="1:34" s="29" customFormat="1" ht="14.25" customHeight="1">
      <c r="A362" s="17"/>
      <c r="B362" s="35">
        <f t="shared" si="28"/>
      </c>
      <c r="C362" s="26" t="str">
        <f t="shared" si="29"/>
        <v>-</v>
      </c>
      <c r="D362" s="26" t="str">
        <f t="shared" si="30"/>
        <v>-</v>
      </c>
      <c r="E362" s="26" t="str">
        <f>IF(B362="","-",SUM($D$26:D362))</f>
        <v>-</v>
      </c>
      <c r="F362" s="26" t="str">
        <f t="shared" si="31"/>
        <v>-</v>
      </c>
      <c r="G362" s="26" t="str">
        <f>IF(B362="","-",SUM($F$26:F362))</f>
        <v>-</v>
      </c>
      <c r="H362" s="26" t="str">
        <f t="shared" si="32"/>
        <v>-</v>
      </c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</row>
    <row r="363" spans="2:34" s="17" customFormat="1" ht="14.25" customHeight="1">
      <c r="B363" s="35">
        <f t="shared" si="28"/>
      </c>
      <c r="C363" s="26" t="str">
        <f t="shared" si="29"/>
        <v>-</v>
      </c>
      <c r="D363" s="26" t="str">
        <f t="shared" si="30"/>
        <v>-</v>
      </c>
      <c r="E363" s="26" t="str">
        <f>IF(B363="","-",SUM($D$26:D363))</f>
        <v>-</v>
      </c>
      <c r="F363" s="26" t="str">
        <f t="shared" si="31"/>
        <v>-</v>
      </c>
      <c r="G363" s="26" t="str">
        <f>IF(B363="","-",SUM($F$26:F363))</f>
        <v>-</v>
      </c>
      <c r="H363" s="26" t="str">
        <f t="shared" si="32"/>
        <v>-</v>
      </c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</row>
    <row r="364" spans="2:34" s="17" customFormat="1" ht="14.25" customHeight="1">
      <c r="B364" s="35">
        <f t="shared" si="28"/>
      </c>
      <c r="C364" s="26" t="str">
        <f t="shared" si="29"/>
        <v>-</v>
      </c>
      <c r="D364" s="26" t="str">
        <f t="shared" si="30"/>
        <v>-</v>
      </c>
      <c r="E364" s="26" t="str">
        <f>IF(B364="","-",SUM($D$26:D364))</f>
        <v>-</v>
      </c>
      <c r="F364" s="26" t="str">
        <f t="shared" si="31"/>
        <v>-</v>
      </c>
      <c r="G364" s="26" t="str">
        <f>IF(B364="","-",SUM($F$26:F364))</f>
        <v>-</v>
      </c>
      <c r="H364" s="26" t="str">
        <f t="shared" si="32"/>
        <v>-</v>
      </c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</row>
    <row r="365" spans="2:34" s="17" customFormat="1" ht="14.25" customHeight="1">
      <c r="B365" s="35">
        <f t="shared" si="28"/>
      </c>
      <c r="C365" s="26" t="str">
        <f t="shared" si="29"/>
        <v>-</v>
      </c>
      <c r="D365" s="26" t="str">
        <f t="shared" si="30"/>
        <v>-</v>
      </c>
      <c r="E365" s="26" t="str">
        <f>IF(B365="","-",SUM($D$26:D365))</f>
        <v>-</v>
      </c>
      <c r="F365" s="26" t="str">
        <f t="shared" si="31"/>
        <v>-</v>
      </c>
      <c r="G365" s="26" t="str">
        <f>IF(B365="","-",SUM($F$26:F365))</f>
        <v>-</v>
      </c>
      <c r="H365" s="26" t="str">
        <f t="shared" si="32"/>
        <v>-</v>
      </c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</row>
    <row r="366" spans="2:34" s="17" customFormat="1" ht="14.25" customHeight="1">
      <c r="B366" s="35">
        <f t="shared" si="28"/>
      </c>
      <c r="C366" s="26" t="str">
        <f t="shared" si="29"/>
        <v>-</v>
      </c>
      <c r="D366" s="26" t="str">
        <f t="shared" si="30"/>
        <v>-</v>
      </c>
      <c r="E366" s="26" t="str">
        <f>IF(B366="","-",SUM($D$26:D366))</f>
        <v>-</v>
      </c>
      <c r="F366" s="26" t="str">
        <f t="shared" si="31"/>
        <v>-</v>
      </c>
      <c r="G366" s="26" t="str">
        <f>IF(B366="","-",SUM($F$26:F366))</f>
        <v>-</v>
      </c>
      <c r="H366" s="26" t="str">
        <f t="shared" si="32"/>
        <v>-</v>
      </c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</row>
    <row r="367" spans="2:34" s="17" customFormat="1" ht="14.25" customHeight="1">
      <c r="B367" s="35">
        <f t="shared" si="28"/>
      </c>
      <c r="C367" s="26" t="str">
        <f t="shared" si="29"/>
        <v>-</v>
      </c>
      <c r="D367" s="26" t="str">
        <f t="shared" si="30"/>
        <v>-</v>
      </c>
      <c r="E367" s="26" t="str">
        <f>IF(B367="","-",SUM($D$26:D367))</f>
        <v>-</v>
      </c>
      <c r="F367" s="26" t="str">
        <f t="shared" si="31"/>
        <v>-</v>
      </c>
      <c r="G367" s="26" t="str">
        <f>IF(B367="","-",SUM($F$26:F367))</f>
        <v>-</v>
      </c>
      <c r="H367" s="26" t="str">
        <f t="shared" si="32"/>
        <v>-</v>
      </c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</row>
    <row r="368" spans="2:34" s="17" customFormat="1" ht="14.25" customHeight="1">
      <c r="B368" s="35">
        <f t="shared" si="28"/>
      </c>
      <c r="C368" s="26" t="str">
        <f t="shared" si="29"/>
        <v>-</v>
      </c>
      <c r="D368" s="26" t="str">
        <f t="shared" si="30"/>
        <v>-</v>
      </c>
      <c r="E368" s="26" t="str">
        <f>IF(B368="","-",SUM($D$26:D368))</f>
        <v>-</v>
      </c>
      <c r="F368" s="26" t="str">
        <f t="shared" si="31"/>
        <v>-</v>
      </c>
      <c r="G368" s="26" t="str">
        <f>IF(B368="","-",SUM($F$26:F368))</f>
        <v>-</v>
      </c>
      <c r="H368" s="26" t="str">
        <f t="shared" si="32"/>
        <v>-</v>
      </c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</row>
    <row r="369" spans="2:34" s="17" customFormat="1" ht="14.25" customHeight="1">
      <c r="B369" s="35">
        <f t="shared" si="28"/>
      </c>
      <c r="C369" s="26" t="str">
        <f t="shared" si="29"/>
        <v>-</v>
      </c>
      <c r="D369" s="26" t="str">
        <f t="shared" si="30"/>
        <v>-</v>
      </c>
      <c r="E369" s="26" t="str">
        <f>IF(B369="","-",SUM($D$26:D369))</f>
        <v>-</v>
      </c>
      <c r="F369" s="26" t="str">
        <f t="shared" si="31"/>
        <v>-</v>
      </c>
      <c r="G369" s="26" t="str">
        <f>IF(B369="","-",SUM($F$26:F369))</f>
        <v>-</v>
      </c>
      <c r="H369" s="26" t="str">
        <f t="shared" si="32"/>
        <v>-</v>
      </c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</row>
    <row r="370" spans="2:34" s="17" customFormat="1" ht="14.25" customHeight="1">
      <c r="B370" s="35">
        <f t="shared" si="28"/>
      </c>
      <c r="C370" s="26" t="str">
        <f t="shared" si="29"/>
        <v>-</v>
      </c>
      <c r="D370" s="26" t="str">
        <f t="shared" si="30"/>
        <v>-</v>
      </c>
      <c r="E370" s="26" t="str">
        <f>IF(B370="","-",SUM($D$26:D370))</f>
        <v>-</v>
      </c>
      <c r="F370" s="26" t="str">
        <f t="shared" si="31"/>
        <v>-</v>
      </c>
      <c r="G370" s="26" t="str">
        <f>IF(B370="","-",SUM($F$26:F370))</f>
        <v>-</v>
      </c>
      <c r="H370" s="26" t="str">
        <f t="shared" si="32"/>
        <v>-</v>
      </c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</row>
    <row r="371" spans="2:34" s="17" customFormat="1" ht="14.25" customHeight="1">
      <c r="B371" s="35">
        <f t="shared" si="28"/>
      </c>
      <c r="C371" s="26" t="str">
        <f t="shared" si="29"/>
        <v>-</v>
      </c>
      <c r="D371" s="26" t="str">
        <f t="shared" si="30"/>
        <v>-</v>
      </c>
      <c r="E371" s="26" t="str">
        <f>IF(B371="","-",SUM($D$26:D371))</f>
        <v>-</v>
      </c>
      <c r="F371" s="26" t="str">
        <f t="shared" si="31"/>
        <v>-</v>
      </c>
      <c r="G371" s="26" t="str">
        <f>IF(B371="","-",SUM($F$26:F371))</f>
        <v>-</v>
      </c>
      <c r="H371" s="26" t="str">
        <f t="shared" si="32"/>
        <v>-</v>
      </c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</row>
    <row r="372" spans="2:34" s="17" customFormat="1" ht="14.25" customHeight="1">
      <c r="B372" s="35">
        <f t="shared" si="28"/>
      </c>
      <c r="C372" s="26" t="str">
        <f t="shared" si="29"/>
        <v>-</v>
      </c>
      <c r="D372" s="26" t="str">
        <f t="shared" si="30"/>
        <v>-</v>
      </c>
      <c r="E372" s="26" t="str">
        <f>IF(B372="","-",SUM($D$26:D372))</f>
        <v>-</v>
      </c>
      <c r="F372" s="26" t="str">
        <f t="shared" si="31"/>
        <v>-</v>
      </c>
      <c r="G372" s="26" t="str">
        <f>IF(B372="","-",SUM($F$26:F372))</f>
        <v>-</v>
      </c>
      <c r="H372" s="26" t="str">
        <f t="shared" si="32"/>
        <v>-</v>
      </c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</row>
    <row r="373" spans="1:34" s="17" customFormat="1" ht="14.25" customHeight="1">
      <c r="A373" s="29"/>
      <c r="B373" s="36">
        <f t="shared" si="28"/>
      </c>
      <c r="C373" s="37" t="str">
        <f t="shared" si="29"/>
        <v>-</v>
      </c>
      <c r="D373" s="37" t="str">
        <f t="shared" si="30"/>
        <v>-</v>
      </c>
      <c r="E373" s="37" t="str">
        <f>IF(B373="","-",SUM($D$26:D373))</f>
        <v>-</v>
      </c>
      <c r="F373" s="37" t="str">
        <f t="shared" si="31"/>
        <v>-</v>
      </c>
      <c r="G373" s="37" t="str">
        <f>IF(B373="","-",SUM($F$26:F373))</f>
        <v>-</v>
      </c>
      <c r="H373" s="37" t="str">
        <f t="shared" si="32"/>
        <v>-</v>
      </c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</row>
    <row r="374" spans="1:34" s="29" customFormat="1" ht="14.25" customHeight="1">
      <c r="A374" s="17"/>
      <c r="B374" s="35">
        <f t="shared" si="28"/>
      </c>
      <c r="C374" s="26" t="str">
        <f t="shared" si="29"/>
        <v>-</v>
      </c>
      <c r="D374" s="26" t="str">
        <f t="shared" si="30"/>
        <v>-</v>
      </c>
      <c r="E374" s="26" t="str">
        <f>IF(B374="","-",SUM($D$26:D374))</f>
        <v>-</v>
      </c>
      <c r="F374" s="26" t="str">
        <f t="shared" si="31"/>
        <v>-</v>
      </c>
      <c r="G374" s="26" t="str">
        <f>IF(B374="","-",SUM($F$26:F374))</f>
        <v>-</v>
      </c>
      <c r="H374" s="26" t="str">
        <f t="shared" si="32"/>
        <v>-</v>
      </c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</row>
    <row r="375" spans="2:34" s="17" customFormat="1" ht="14.25" customHeight="1">
      <c r="B375" s="35">
        <f t="shared" si="28"/>
      </c>
      <c r="C375" s="26" t="str">
        <f t="shared" si="29"/>
        <v>-</v>
      </c>
      <c r="D375" s="26" t="str">
        <f t="shared" si="30"/>
        <v>-</v>
      </c>
      <c r="E375" s="26" t="str">
        <f>IF(B375="","-",SUM($D$26:D375))</f>
        <v>-</v>
      </c>
      <c r="F375" s="26" t="str">
        <f t="shared" si="31"/>
        <v>-</v>
      </c>
      <c r="G375" s="26" t="str">
        <f>IF(B375="","-",SUM($F$26:F375))</f>
        <v>-</v>
      </c>
      <c r="H375" s="26" t="str">
        <f t="shared" si="32"/>
        <v>-</v>
      </c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</row>
    <row r="376" spans="2:34" s="17" customFormat="1" ht="14.25" customHeight="1">
      <c r="B376" s="35">
        <f t="shared" si="28"/>
      </c>
      <c r="C376" s="26" t="str">
        <f t="shared" si="29"/>
        <v>-</v>
      </c>
      <c r="D376" s="26" t="str">
        <f t="shared" si="30"/>
        <v>-</v>
      </c>
      <c r="E376" s="26" t="str">
        <f>IF(B376="","-",SUM($D$26:D376))</f>
        <v>-</v>
      </c>
      <c r="F376" s="26" t="str">
        <f t="shared" si="31"/>
        <v>-</v>
      </c>
      <c r="G376" s="26" t="str">
        <f>IF(B376="","-",SUM($F$26:F376))</f>
        <v>-</v>
      </c>
      <c r="H376" s="26" t="str">
        <f t="shared" si="32"/>
        <v>-</v>
      </c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</row>
    <row r="377" spans="2:34" s="17" customFormat="1" ht="14.25" customHeight="1">
      <c r="B377" s="35">
        <f t="shared" si="28"/>
      </c>
      <c r="C377" s="26" t="str">
        <f t="shared" si="29"/>
        <v>-</v>
      </c>
      <c r="D377" s="26" t="str">
        <f t="shared" si="30"/>
        <v>-</v>
      </c>
      <c r="E377" s="26" t="str">
        <f>IF(B377="","-",SUM($D$26:D377))</f>
        <v>-</v>
      </c>
      <c r="F377" s="26" t="str">
        <f t="shared" si="31"/>
        <v>-</v>
      </c>
      <c r="G377" s="26" t="str">
        <f>IF(B377="","-",SUM($F$26:F377))</f>
        <v>-</v>
      </c>
      <c r="H377" s="26" t="str">
        <f t="shared" si="32"/>
        <v>-</v>
      </c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</row>
    <row r="378" spans="2:34" s="17" customFormat="1" ht="14.25" customHeight="1">
      <c r="B378" s="35">
        <f t="shared" si="28"/>
      </c>
      <c r="C378" s="26" t="str">
        <f t="shared" si="29"/>
        <v>-</v>
      </c>
      <c r="D378" s="26" t="str">
        <f t="shared" si="30"/>
        <v>-</v>
      </c>
      <c r="E378" s="26" t="str">
        <f>IF(B378="","-",SUM($D$26:D378))</f>
        <v>-</v>
      </c>
      <c r="F378" s="26" t="str">
        <f t="shared" si="31"/>
        <v>-</v>
      </c>
      <c r="G378" s="26" t="str">
        <f>IF(B378="","-",SUM($F$26:F378))</f>
        <v>-</v>
      </c>
      <c r="H378" s="26" t="str">
        <f t="shared" si="32"/>
        <v>-</v>
      </c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</row>
    <row r="379" spans="2:34" s="17" customFormat="1" ht="14.25" customHeight="1">
      <c r="B379" s="35">
        <f t="shared" si="28"/>
      </c>
      <c r="C379" s="26" t="str">
        <f t="shared" si="29"/>
        <v>-</v>
      </c>
      <c r="D379" s="26" t="str">
        <f t="shared" si="30"/>
        <v>-</v>
      </c>
      <c r="E379" s="26" t="str">
        <f>IF(B379="","-",SUM($D$26:D379))</f>
        <v>-</v>
      </c>
      <c r="F379" s="26" t="str">
        <f t="shared" si="31"/>
        <v>-</v>
      </c>
      <c r="G379" s="26" t="str">
        <f>IF(B379="","-",SUM($F$26:F379))</f>
        <v>-</v>
      </c>
      <c r="H379" s="26" t="str">
        <f t="shared" si="32"/>
        <v>-</v>
      </c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</row>
    <row r="380" spans="2:34" s="17" customFormat="1" ht="14.25" customHeight="1">
      <c r="B380" s="35">
        <f t="shared" si="28"/>
      </c>
      <c r="C380" s="26" t="str">
        <f t="shared" si="29"/>
        <v>-</v>
      </c>
      <c r="D380" s="26" t="str">
        <f t="shared" si="30"/>
        <v>-</v>
      </c>
      <c r="E380" s="26" t="str">
        <f>IF(B380="","-",SUM($D$26:D380))</f>
        <v>-</v>
      </c>
      <c r="F380" s="26" t="str">
        <f t="shared" si="31"/>
        <v>-</v>
      </c>
      <c r="G380" s="26" t="str">
        <f>IF(B380="","-",SUM($F$26:F380))</f>
        <v>-</v>
      </c>
      <c r="H380" s="26" t="str">
        <f t="shared" si="32"/>
        <v>-</v>
      </c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</row>
    <row r="381" spans="2:34" s="17" customFormat="1" ht="14.25" customHeight="1">
      <c r="B381" s="35">
        <f t="shared" si="28"/>
      </c>
      <c r="C381" s="26" t="str">
        <f t="shared" si="29"/>
        <v>-</v>
      </c>
      <c r="D381" s="26" t="str">
        <f t="shared" si="30"/>
        <v>-</v>
      </c>
      <c r="E381" s="26" t="str">
        <f>IF(B381="","-",SUM($D$26:D381))</f>
        <v>-</v>
      </c>
      <c r="F381" s="26" t="str">
        <f t="shared" si="31"/>
        <v>-</v>
      </c>
      <c r="G381" s="26" t="str">
        <f>IF(B381="","-",SUM($F$26:F381))</f>
        <v>-</v>
      </c>
      <c r="H381" s="26" t="str">
        <f t="shared" si="32"/>
        <v>-</v>
      </c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</row>
    <row r="382" spans="2:34" s="17" customFormat="1" ht="14.25" customHeight="1">
      <c r="B382" s="35">
        <f t="shared" si="28"/>
      </c>
      <c r="C382" s="26" t="str">
        <f t="shared" si="29"/>
        <v>-</v>
      </c>
      <c r="D382" s="26" t="str">
        <f t="shared" si="30"/>
        <v>-</v>
      </c>
      <c r="E382" s="26" t="str">
        <f>IF(B382="","-",SUM($D$26:D382))</f>
        <v>-</v>
      </c>
      <c r="F382" s="26" t="str">
        <f t="shared" si="31"/>
        <v>-</v>
      </c>
      <c r="G382" s="26" t="str">
        <f>IF(B382="","-",SUM($F$26:F382))</f>
        <v>-</v>
      </c>
      <c r="H382" s="26" t="str">
        <f t="shared" si="32"/>
        <v>-</v>
      </c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</row>
    <row r="383" spans="2:34" s="17" customFormat="1" ht="14.25" customHeight="1">
      <c r="B383" s="35">
        <f t="shared" si="28"/>
      </c>
      <c r="C383" s="26" t="str">
        <f t="shared" si="29"/>
        <v>-</v>
      </c>
      <c r="D383" s="26" t="str">
        <f t="shared" si="30"/>
        <v>-</v>
      </c>
      <c r="E383" s="26" t="str">
        <f>IF(B383="","-",SUM($D$26:D383))</f>
        <v>-</v>
      </c>
      <c r="F383" s="26" t="str">
        <f t="shared" si="31"/>
        <v>-</v>
      </c>
      <c r="G383" s="26" t="str">
        <f>IF(B383="","-",SUM($F$26:F383))</f>
        <v>-</v>
      </c>
      <c r="H383" s="26" t="str">
        <f t="shared" si="32"/>
        <v>-</v>
      </c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</row>
    <row r="384" spans="2:34" s="17" customFormat="1" ht="14.25" customHeight="1">
      <c r="B384" s="35">
        <f t="shared" si="28"/>
      </c>
      <c r="C384" s="26" t="str">
        <f t="shared" si="29"/>
        <v>-</v>
      </c>
      <c r="D384" s="26" t="str">
        <f t="shared" si="30"/>
        <v>-</v>
      </c>
      <c r="E384" s="26" t="str">
        <f>IF(B384="","-",SUM($D$26:D384))</f>
        <v>-</v>
      </c>
      <c r="F384" s="26" t="str">
        <f t="shared" si="31"/>
        <v>-</v>
      </c>
      <c r="G384" s="26" t="str">
        <f>IF(B384="","-",SUM($F$26:F384))</f>
        <v>-</v>
      </c>
      <c r="H384" s="26" t="str">
        <f t="shared" si="32"/>
        <v>-</v>
      </c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</row>
    <row r="385" spans="1:34" s="17" customFormat="1" ht="14.25" customHeight="1">
      <c r="A385" s="29"/>
      <c r="B385" s="36">
        <f t="shared" si="28"/>
      </c>
      <c r="C385" s="37" t="str">
        <f t="shared" si="29"/>
        <v>-</v>
      </c>
      <c r="D385" s="37" t="str">
        <f t="shared" si="30"/>
        <v>-</v>
      </c>
      <c r="E385" s="37" t="str">
        <f>IF(B385="","-",SUM($D$26:D385))</f>
        <v>-</v>
      </c>
      <c r="F385" s="37" t="str">
        <f t="shared" si="31"/>
        <v>-</v>
      </c>
      <c r="G385" s="37" t="str">
        <f>IF(B385="","-",SUM($F$26:F385))</f>
        <v>-</v>
      </c>
      <c r="H385" s="37" t="str">
        <f t="shared" si="32"/>
        <v>-</v>
      </c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</row>
    <row r="386" spans="1:34" s="29" customFormat="1" ht="14.25" customHeight="1">
      <c r="A386" s="17"/>
      <c r="B386" s="35">
        <f t="shared" si="28"/>
      </c>
      <c r="C386" s="26" t="str">
        <f t="shared" si="29"/>
        <v>-</v>
      </c>
      <c r="D386" s="26" t="str">
        <f t="shared" si="30"/>
        <v>-</v>
      </c>
      <c r="E386" s="26" t="str">
        <f>IF(B386="","-",SUM($D$26:D386))</f>
        <v>-</v>
      </c>
      <c r="F386" s="26" t="str">
        <f t="shared" si="31"/>
        <v>-</v>
      </c>
      <c r="G386" s="26" t="str">
        <f>IF(B386="","-",SUM($F$26:F386))</f>
        <v>-</v>
      </c>
      <c r="H386" s="26" t="str">
        <f t="shared" si="32"/>
        <v>-</v>
      </c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</row>
    <row r="387" spans="2:34" s="17" customFormat="1" ht="14.25" customHeight="1">
      <c r="B387" s="38"/>
      <c r="C387" s="39"/>
      <c r="D387" s="39"/>
      <c r="E387" s="39"/>
      <c r="F387" s="39"/>
      <c r="G387" s="39"/>
      <c r="H387" s="39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</row>
    <row r="388" spans="3:34" s="17" customFormat="1" ht="14.25" customHeight="1">
      <c r="C388" s="27"/>
      <c r="D388" s="27"/>
      <c r="E388" s="27"/>
      <c r="F388" s="27"/>
      <c r="G388" s="27"/>
      <c r="H388" s="27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</row>
    <row r="389" spans="3:34" s="17" customFormat="1" ht="14.25" customHeight="1">
      <c r="C389" s="27"/>
      <c r="D389" s="27"/>
      <c r="E389" s="27"/>
      <c r="F389" s="27"/>
      <c r="G389" s="27"/>
      <c r="H389" s="27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</row>
    <row r="390" spans="3:34" s="17" customFormat="1" ht="14.25" customHeight="1">
      <c r="C390" s="27"/>
      <c r="D390" s="27"/>
      <c r="E390" s="27"/>
      <c r="F390" s="27"/>
      <c r="G390" s="27"/>
      <c r="H390" s="27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</row>
    <row r="391" spans="3:34" s="17" customFormat="1" ht="14.25" customHeight="1">
      <c r="C391" s="27"/>
      <c r="D391" s="27"/>
      <c r="E391" s="27"/>
      <c r="F391" s="27"/>
      <c r="G391" s="27"/>
      <c r="H391" s="27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</row>
    <row r="392" spans="3:34" s="17" customFormat="1" ht="14.25" customHeight="1">
      <c r="C392" s="27"/>
      <c r="D392" s="27"/>
      <c r="E392" s="27"/>
      <c r="F392" s="27"/>
      <c r="G392" s="27"/>
      <c r="H392" s="27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</row>
    <row r="393" spans="3:34" s="17" customFormat="1" ht="14.25" customHeight="1">
      <c r="C393" s="27"/>
      <c r="D393" s="27"/>
      <c r="E393" s="27"/>
      <c r="F393" s="27"/>
      <c r="G393" s="27"/>
      <c r="H393" s="27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</row>
    <row r="394" spans="3:34" s="17" customFormat="1" ht="14.25" customHeight="1">
      <c r="C394" s="27"/>
      <c r="D394" s="27"/>
      <c r="E394" s="27"/>
      <c r="F394" s="27"/>
      <c r="G394" s="27"/>
      <c r="H394" s="27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</row>
    <row r="395" spans="3:34" s="17" customFormat="1" ht="14.25" customHeight="1">
      <c r="C395" s="27"/>
      <c r="D395" s="27"/>
      <c r="E395" s="27"/>
      <c r="F395" s="27"/>
      <c r="G395" s="27"/>
      <c r="H395" s="27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</row>
    <row r="396" spans="3:34" s="17" customFormat="1" ht="14.25" customHeight="1">
      <c r="C396" s="27"/>
      <c r="D396" s="27"/>
      <c r="E396" s="27"/>
      <c r="F396" s="27"/>
      <c r="G396" s="27"/>
      <c r="H396" s="27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</row>
    <row r="397" spans="3:34" s="17" customFormat="1" ht="14.25" customHeight="1">
      <c r="C397" s="27"/>
      <c r="D397" s="27"/>
      <c r="E397" s="27"/>
      <c r="F397" s="27"/>
      <c r="G397" s="27"/>
      <c r="H397" s="27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</row>
    <row r="398" spans="3:34" s="17" customFormat="1" ht="14.25" customHeight="1">
      <c r="C398" s="27"/>
      <c r="D398" s="27"/>
      <c r="E398" s="27"/>
      <c r="F398" s="27"/>
      <c r="G398" s="27"/>
      <c r="H398" s="27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</row>
    <row r="399" spans="3:34" s="17" customFormat="1" ht="14.25" customHeight="1">
      <c r="C399" s="27"/>
      <c r="D399" s="27"/>
      <c r="E399" s="27"/>
      <c r="F399" s="27"/>
      <c r="G399" s="27"/>
      <c r="H399" s="27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</row>
    <row r="400" spans="3:34" s="17" customFormat="1" ht="14.25" customHeight="1">
      <c r="C400" s="27"/>
      <c r="D400" s="27"/>
      <c r="E400" s="27"/>
      <c r="F400" s="27"/>
      <c r="G400" s="27"/>
      <c r="H400" s="27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</row>
    <row r="401" spans="3:34" s="17" customFormat="1" ht="14.25" customHeight="1">
      <c r="C401" s="27"/>
      <c r="D401" s="27"/>
      <c r="E401" s="27"/>
      <c r="F401" s="27"/>
      <c r="G401" s="27"/>
      <c r="H401" s="27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</row>
    <row r="402" spans="3:34" s="17" customFormat="1" ht="14.25" customHeight="1">
      <c r="C402" s="27"/>
      <c r="D402" s="27"/>
      <c r="E402" s="27"/>
      <c r="F402" s="27"/>
      <c r="G402" s="27"/>
      <c r="H402" s="27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</row>
    <row r="403" spans="3:34" s="17" customFormat="1" ht="14.25" customHeight="1">
      <c r="C403" s="27"/>
      <c r="D403" s="27"/>
      <c r="E403" s="27"/>
      <c r="F403" s="27"/>
      <c r="G403" s="27"/>
      <c r="H403" s="27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</row>
    <row r="404" spans="3:34" s="17" customFormat="1" ht="14.25" customHeight="1">
      <c r="C404" s="27"/>
      <c r="D404" s="27"/>
      <c r="E404" s="27"/>
      <c r="F404" s="27"/>
      <c r="G404" s="27"/>
      <c r="H404" s="27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</row>
    <row r="405" spans="3:34" ht="14.25" customHeight="1">
      <c r="C405" s="10"/>
      <c r="D405" s="10"/>
      <c r="E405" s="10"/>
      <c r="F405" s="10"/>
      <c r="G405" s="10"/>
      <c r="H405" s="10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 spans="3:34" ht="14.25" customHeight="1">
      <c r="C406" s="10"/>
      <c r="D406" s="10"/>
      <c r="E406" s="10"/>
      <c r="F406" s="10"/>
      <c r="G406" s="10"/>
      <c r="H406" s="10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 spans="3:34" ht="14.25" customHeight="1">
      <c r="C407" s="10"/>
      <c r="D407" s="10"/>
      <c r="E407" s="10"/>
      <c r="F407" s="10"/>
      <c r="G407" s="10"/>
      <c r="H407" s="10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spans="3:34" ht="14.25" customHeight="1">
      <c r="C408" s="10"/>
      <c r="D408" s="10"/>
      <c r="E408" s="10"/>
      <c r="F408" s="10"/>
      <c r="G408" s="10"/>
      <c r="H408" s="10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 spans="3:34" ht="14.25" customHeight="1">
      <c r="C409" s="10"/>
      <c r="D409" s="10"/>
      <c r="E409" s="10"/>
      <c r="F409" s="10"/>
      <c r="G409" s="10"/>
      <c r="H409" s="10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 spans="3:34" ht="14.25" customHeight="1">
      <c r="C410" s="10"/>
      <c r="D410" s="10"/>
      <c r="E410" s="10"/>
      <c r="F410" s="10"/>
      <c r="G410" s="10"/>
      <c r="H410" s="10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 spans="3:34" ht="14.25" customHeight="1">
      <c r="C411" s="10"/>
      <c r="D411" s="10"/>
      <c r="E411" s="10"/>
      <c r="F411" s="10"/>
      <c r="G411" s="10"/>
      <c r="H411" s="10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 spans="3:34" ht="14.25" customHeight="1">
      <c r="C412" s="10"/>
      <c r="D412" s="10"/>
      <c r="E412" s="10"/>
      <c r="F412" s="10"/>
      <c r="G412" s="10"/>
      <c r="H412" s="10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 spans="3:34" ht="14.25" customHeight="1">
      <c r="C413" s="10"/>
      <c r="D413" s="10"/>
      <c r="E413" s="10"/>
      <c r="F413" s="10"/>
      <c r="G413" s="10"/>
      <c r="H413" s="10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 spans="3:34" ht="14.25" customHeight="1">
      <c r="C414" s="10"/>
      <c r="D414" s="10"/>
      <c r="E414" s="10"/>
      <c r="F414" s="10"/>
      <c r="G414" s="10"/>
      <c r="H414" s="10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 spans="3:34" ht="14.25" customHeight="1">
      <c r="C415" s="10"/>
      <c r="D415" s="10"/>
      <c r="E415" s="10"/>
      <c r="F415" s="10"/>
      <c r="G415" s="10"/>
      <c r="H415" s="10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 spans="3:34" ht="14.25" customHeight="1">
      <c r="C416" s="10"/>
      <c r="D416" s="10"/>
      <c r="E416" s="10"/>
      <c r="F416" s="10"/>
      <c r="G416" s="10"/>
      <c r="H416" s="10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 spans="3:34" ht="14.25" customHeight="1">
      <c r="C417" s="10"/>
      <c r="D417" s="10"/>
      <c r="E417" s="10"/>
      <c r="F417" s="10"/>
      <c r="G417" s="10"/>
      <c r="H417" s="10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 spans="3:34" ht="14.25" customHeight="1">
      <c r="C418" s="10"/>
      <c r="D418" s="10"/>
      <c r="E418" s="10"/>
      <c r="F418" s="10"/>
      <c r="G418" s="10"/>
      <c r="H418" s="10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spans="3:34" ht="14.25" customHeight="1">
      <c r="C419" s="10"/>
      <c r="D419" s="10"/>
      <c r="E419" s="10"/>
      <c r="F419" s="10"/>
      <c r="G419" s="10"/>
      <c r="H419" s="10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 spans="3:34" ht="14.25" customHeight="1">
      <c r="C420" s="10"/>
      <c r="D420" s="10"/>
      <c r="E420" s="10"/>
      <c r="F420" s="10"/>
      <c r="G420" s="10"/>
      <c r="H420" s="10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spans="3:34" ht="14.25" customHeight="1">
      <c r="C421" s="10"/>
      <c r="D421" s="10"/>
      <c r="E421" s="10"/>
      <c r="F421" s="10"/>
      <c r="G421" s="10"/>
      <c r="H421" s="10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 spans="3:34" ht="14.25" customHeight="1">
      <c r="C422" s="10"/>
      <c r="D422" s="10"/>
      <c r="E422" s="10"/>
      <c r="F422" s="10"/>
      <c r="G422" s="10"/>
      <c r="H422" s="10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 spans="3:34" ht="14.25" customHeight="1">
      <c r="C423" s="10"/>
      <c r="D423" s="10"/>
      <c r="E423" s="10"/>
      <c r="F423" s="10"/>
      <c r="G423" s="10"/>
      <c r="H423" s="10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 spans="3:34" ht="14.25" customHeight="1">
      <c r="C424" s="10"/>
      <c r="D424" s="10"/>
      <c r="E424" s="10"/>
      <c r="F424" s="10"/>
      <c r="G424" s="10"/>
      <c r="H424" s="10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 spans="3:34" ht="14.25" customHeight="1">
      <c r="C425" s="10"/>
      <c r="D425" s="10"/>
      <c r="E425" s="10"/>
      <c r="F425" s="10"/>
      <c r="G425" s="10"/>
      <c r="H425" s="10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 spans="3:34" ht="14.25" customHeight="1">
      <c r="C426" s="10"/>
      <c r="D426" s="10"/>
      <c r="E426" s="10"/>
      <c r="F426" s="10"/>
      <c r="G426" s="10"/>
      <c r="H426" s="10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 spans="3:34" ht="14.25" customHeight="1">
      <c r="C427" s="10"/>
      <c r="D427" s="10"/>
      <c r="E427" s="10"/>
      <c r="F427" s="10"/>
      <c r="G427" s="10"/>
      <c r="H427" s="10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 spans="3:34" ht="14.25" customHeight="1">
      <c r="C428" s="10"/>
      <c r="D428" s="10"/>
      <c r="E428" s="10"/>
      <c r="F428" s="10"/>
      <c r="G428" s="10"/>
      <c r="H428" s="10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 spans="3:34" ht="14.25" customHeight="1">
      <c r="C429" s="10"/>
      <c r="D429" s="10"/>
      <c r="E429" s="10"/>
      <c r="F429" s="10"/>
      <c r="G429" s="10"/>
      <c r="H429" s="10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spans="3:34" ht="14.25" customHeight="1">
      <c r="C430" s="10"/>
      <c r="D430" s="10"/>
      <c r="E430" s="10"/>
      <c r="F430" s="10"/>
      <c r="G430" s="10"/>
      <c r="H430" s="10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 spans="3:34" ht="14.25" customHeight="1">
      <c r="C431" s="10"/>
      <c r="D431" s="10"/>
      <c r="E431" s="10"/>
      <c r="F431" s="10"/>
      <c r="G431" s="10"/>
      <c r="H431" s="10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 spans="3:34" ht="14.25" customHeight="1">
      <c r="C432" s="10"/>
      <c r="D432" s="10"/>
      <c r="E432" s="10"/>
      <c r="F432" s="10"/>
      <c r="G432" s="10"/>
      <c r="H432" s="10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 spans="3:34" ht="14.25" customHeight="1">
      <c r="C433" s="10"/>
      <c r="D433" s="10"/>
      <c r="E433" s="10"/>
      <c r="F433" s="10"/>
      <c r="G433" s="10"/>
      <c r="H433" s="10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 spans="10:34" ht="14.25" customHeight="1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 spans="10:34" ht="14.25" customHeight="1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 spans="10:34" ht="14.25" customHeight="1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spans="10:34" ht="14.25" customHeight="1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 spans="10:34" ht="14.25" customHeight="1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spans="10:34" ht="14.25" customHeight="1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 spans="10:34" ht="14.25" customHeight="1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 spans="10:34" ht="14.25" customHeight="1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 spans="10:34" ht="14.25" customHeight="1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 spans="10:34" ht="14.25" customHeight="1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 spans="10:34" ht="14.25" customHeight="1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 spans="10:34" ht="14.25" customHeight="1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 spans="10:34" ht="14.25" customHeight="1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 spans="10:34" ht="14.25" customHeight="1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 spans="10:34" ht="14.25" customHeight="1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 spans="10:34" ht="14.25" customHeight="1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 spans="10:34" ht="14.25" customHeight="1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 spans="10:34" ht="14.25" customHeight="1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 spans="10:34" ht="14.25" customHeight="1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 spans="10:34" ht="14.25" customHeight="1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 spans="10:34" ht="14.25" customHeight="1"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 spans="10:34" ht="14.25" customHeight="1"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 spans="10:34" ht="14.25" customHeight="1"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 spans="10:34" ht="14.25" customHeight="1"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 spans="10:34" ht="14.25" customHeight="1"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 spans="10:34" ht="14.25" customHeight="1"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 spans="10:34" ht="14.25" customHeight="1"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 spans="10:34" ht="14.25" customHeight="1"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 spans="10:34" ht="14.25" customHeight="1"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 spans="10:34" ht="14.25" customHeight="1"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 spans="10:34" ht="14.25" customHeight="1"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 spans="10:34" ht="14.25" customHeight="1"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 spans="10:34" ht="14.25" customHeight="1"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 spans="10:34" ht="14.25" customHeight="1"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 spans="10:34" ht="14.25" customHeight="1"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 spans="10:34" ht="14.25" customHeight="1"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 spans="10:34" ht="14.25" customHeight="1"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spans="10:34" ht="14.25" customHeight="1"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spans="10:34" ht="14.25" customHeight="1"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 spans="10:34" ht="14.25" customHeight="1"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 spans="10:34" ht="14.25" customHeight="1"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 spans="10:34" ht="14.25" customHeight="1"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 spans="10:34" ht="14.25" customHeight="1"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 spans="10:34" ht="14.25" customHeight="1"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 spans="10:34" ht="14.25" customHeight="1"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 spans="10:34" ht="14.25" customHeight="1"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 spans="10:34" ht="14.25" customHeight="1"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 spans="10:34" ht="14.25" customHeight="1"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 spans="10:34" ht="12.75"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 spans="10:34" ht="12.75"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 spans="10:34" ht="12.75"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 spans="10:34" ht="12.75"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 spans="10:34" ht="12.75"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 spans="10:34" ht="12.75"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 spans="10:34" ht="12.75"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 spans="10:34" ht="12.75"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 spans="10:34" ht="12.75"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 spans="10:34" ht="12.75"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 spans="10:34" ht="12.75"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 spans="10:34" ht="12.75"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spans="10:34" ht="12.75"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 spans="10:34" ht="12.75"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 spans="10:34" ht="12.75"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 spans="10:34" ht="12.75"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 spans="10:34" ht="12.75"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 spans="10:34" ht="12.75"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 spans="10:34" ht="12.75"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 spans="10:34" ht="12.75"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 spans="10:34" ht="12.75"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 spans="10:34" ht="12.75"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 spans="10:34" ht="12.75"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 spans="10:34" ht="12.75"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spans="10:34" ht="12.75"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 spans="10:34" ht="12.75"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 spans="10:34" ht="12.75"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 spans="10:34" ht="12.75"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 spans="10:34" ht="12.75"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 spans="10:34" ht="12.75"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 spans="10:34" ht="12.75"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 spans="10:34" ht="12.75"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 spans="10:34" ht="12.75"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 spans="10:34" ht="12.75"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 spans="10:34" ht="12.75"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 spans="10:34" ht="12.75"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 spans="10:34" ht="12.75"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 spans="10:34" ht="12.75"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 spans="10:34" ht="12.75"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 spans="10:34" ht="12.75"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 spans="10:34" ht="12.75"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 spans="10:34" ht="12.75"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 spans="10:34" ht="12.75"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 spans="10:34" ht="12.75"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 spans="10:34" ht="12.75"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 spans="10:34" ht="12.75"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 spans="10:34" ht="12.75"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 spans="10:34" ht="12.75"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 spans="10:34" ht="12.75"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 spans="10:34" ht="12.75"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 spans="10:34" ht="12.75"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 spans="10:34" ht="12.75"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 spans="10:34" ht="12.75"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 spans="10:34" ht="12.75"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 spans="10:34" ht="12.75"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 spans="10:34" ht="12.75"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 spans="10:34" ht="12.75"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 spans="10:34" ht="12.75"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 spans="10:34" ht="12.75"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 spans="10:34" ht="12.75"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 spans="10:34" ht="12.75"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 spans="10:34" ht="12.75"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 spans="10:34" ht="12.75"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 spans="10:34" ht="12.75"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 spans="10:34" ht="12.75"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 spans="10:34" ht="12.75"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 spans="10:34" ht="12.75"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 spans="10:34" ht="12.75"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 spans="10:34" ht="12.75"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 spans="10:34" ht="12.75"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 spans="10:34" ht="12.75"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 spans="10:34" ht="12.75"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 spans="10:34" ht="12.75"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 spans="10:34" ht="12.75"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 spans="10:34" ht="12.75"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 spans="10:34" ht="12.75"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 spans="10:34" ht="12.75"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 spans="10:34" ht="12.75"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 spans="10:34" ht="12.75"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 spans="10:34" ht="12.75"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 spans="10:34" ht="12.75"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 spans="10:34" ht="12.75"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 spans="10:34" ht="12.75"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 spans="10:34" ht="12.75"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 spans="10:34" ht="12.75"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 spans="10:34" ht="12.75"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 spans="10:34" ht="12.75"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 spans="10:34" ht="12.75"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 spans="10:34" ht="12.75"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 spans="10:34" ht="12.75"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 spans="10:34" ht="12.75"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 spans="10:34" ht="12.75"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 spans="10:34" ht="12.75"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 spans="10:34" ht="12.75"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 spans="10:34" ht="12.75"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 spans="10:34" ht="12.75"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 spans="10:34" ht="12.75"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 spans="10:34" ht="12.75"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 spans="10:34" ht="12.75"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 spans="10:34" ht="12.75"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 spans="10:34" ht="12.75"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 spans="10:34" ht="12.75"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 spans="10:34" ht="12.75"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 spans="10:34" ht="12.75"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 spans="10:34" ht="12.75"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 spans="10:34" ht="12.75"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 spans="10:34" ht="12.7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 spans="10:34" ht="12.7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 spans="10:34" ht="12.7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 spans="10:34" ht="12.7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spans="10:34" ht="12.75"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 spans="10:34" ht="12.75"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 spans="10:34" ht="12.75"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 spans="10:34" ht="12.75"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 spans="10:34" ht="12.75"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 spans="10:34" ht="12.75"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 spans="10:34" ht="12.75"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 spans="10:34" ht="12.75"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 spans="10:34" ht="12.75"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 spans="10:34" ht="12.75"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 spans="10:34" ht="12.75"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 spans="10:34" ht="12.75"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spans="10:34" ht="12.75"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 spans="10:34" ht="12.75"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 spans="10:34" ht="12.75"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 spans="10:34" ht="12.75"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 spans="10:34" ht="12.75"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 spans="10:34" ht="12.75"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 spans="10:34" ht="12.75"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 spans="10:34" ht="12.75"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 spans="10:34" ht="12.75"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 spans="10:34" ht="12.75"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 spans="10:34" ht="12.75"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 spans="10:34" ht="12.75"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 spans="10:34" ht="12.75"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 spans="10:34" ht="12.75"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 spans="10:34" ht="12.75"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 spans="10:34" ht="12.75"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 spans="10:34" ht="12.75"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 spans="10:34" ht="12.75"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 spans="10:34" ht="12.75"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 spans="10:34" ht="12.75"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 spans="10:34" ht="12.75"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 spans="10:34" ht="12.75"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 spans="10:34" ht="12.75"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 spans="10:34" ht="12.75"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0:34" ht="12.75"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 spans="10:34" ht="12.75"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 spans="10:34" ht="12.75"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0:34" ht="12.75"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 spans="10:34" ht="12.75"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 spans="10:34" ht="12.75"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0:34" ht="12.75"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spans="10:34" ht="12.75"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spans="10:34" ht="12.75"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spans="10:34" ht="12.75"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spans="10:34" ht="12.75"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spans="10:34" ht="12.75"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 spans="10:34" ht="12.75"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0:34" ht="12.75"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0:34" ht="12.75"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0:34" ht="12.75"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0:34" ht="12.75"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0:34" ht="12.75"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0:34" ht="12.75"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 spans="10:34" ht="12.75"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 spans="10:34" ht="12.75"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 spans="10:34" ht="12.75"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 spans="10:34" ht="12.75"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 spans="10:34" ht="12.75"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 spans="10:34" ht="12.75"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 spans="10:34" ht="12.75"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 spans="10:34" ht="12.75"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 spans="10:34" ht="12.75"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 spans="10:34" ht="12.75"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 spans="10:34" ht="12.75"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 spans="10:34" ht="12.75"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 spans="10:34" ht="12.75"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 spans="10:34" ht="12.75"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 spans="10:34" ht="12.75"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 spans="10:34" ht="12.75"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 spans="10:34" ht="12.75"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 spans="10:34" ht="12.75"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 spans="10:34" ht="12.75"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 spans="10:34" ht="12.75"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spans="10:34" ht="12.75"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 spans="10:34" ht="12.75"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 spans="10:34" ht="12.75"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 spans="10:34" ht="12.75"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 spans="10:34" ht="12.75"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 spans="10:34" ht="12.75"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 spans="10:34" ht="12.75"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 spans="10:34" ht="12.75"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 spans="10:34" ht="12.75"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 spans="10:34" ht="12.75"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 spans="10:34" ht="12.75"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 spans="10:34" ht="12.75"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 spans="10:34" ht="12.75"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 spans="10:34" ht="12.75"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 spans="10:34" ht="12.75"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 spans="10:34" ht="12.75"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 spans="10:34" ht="12.75"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 spans="10:34" ht="12.75"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 spans="10:34" ht="12.75"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 spans="10:34" ht="12.75"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 spans="10:34" ht="12.75"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 spans="10:16" ht="12.75">
      <c r="J688" s="5"/>
      <c r="K688" s="5"/>
      <c r="L688" s="5"/>
      <c r="M688" s="5"/>
      <c r="N688" s="5"/>
      <c r="O688" s="5"/>
      <c r="P688" s="5"/>
    </row>
    <row r="689" spans="10:16" ht="12.75">
      <c r="J689" s="5"/>
      <c r="K689" s="5"/>
      <c r="L689" s="5"/>
      <c r="M689" s="5"/>
      <c r="N689" s="5"/>
      <c r="O689" s="5"/>
      <c r="P689" s="5"/>
    </row>
    <row r="690" spans="10:16" ht="12.75">
      <c r="J690" s="5"/>
      <c r="K690" s="5"/>
      <c r="L690" s="5"/>
      <c r="M690" s="5"/>
      <c r="N690" s="5"/>
      <c r="O690" s="5"/>
      <c r="P690" s="5"/>
    </row>
    <row r="691" spans="10:16" ht="12.75">
      <c r="J691" s="5"/>
      <c r="K691" s="5"/>
      <c r="L691" s="5"/>
      <c r="M691" s="5"/>
      <c r="N691" s="5"/>
      <c r="O691" s="5"/>
      <c r="P691" s="5"/>
    </row>
    <row r="692" spans="10:16" ht="12.75">
      <c r="J692" s="5"/>
      <c r="K692" s="5"/>
      <c r="L692" s="5"/>
      <c r="M692" s="5"/>
      <c r="N692" s="5"/>
      <c r="O692" s="5"/>
      <c r="P692" s="5"/>
    </row>
    <row r="693" spans="10:16" ht="12.75">
      <c r="J693" s="5"/>
      <c r="K693" s="5"/>
      <c r="L693" s="5"/>
      <c r="M693" s="5"/>
      <c r="N693" s="5"/>
      <c r="O693" s="5"/>
      <c r="P693" s="5"/>
    </row>
    <row r="694" spans="10:16" ht="12.75">
      <c r="J694" s="5"/>
      <c r="K694" s="5"/>
      <c r="L694" s="5"/>
      <c r="M694" s="5"/>
      <c r="N694" s="5"/>
      <c r="O694" s="5"/>
      <c r="P694" s="5"/>
    </row>
    <row r="695" spans="10:16" ht="12.75">
      <c r="J695" s="5"/>
      <c r="K695" s="5"/>
      <c r="L695" s="5"/>
      <c r="M695" s="5"/>
      <c r="N695" s="5"/>
      <c r="O695" s="5"/>
      <c r="P695" s="5"/>
    </row>
    <row r="696" spans="10:16" ht="12.75">
      <c r="J696" s="5"/>
      <c r="K696" s="5"/>
      <c r="L696" s="5"/>
      <c r="M696" s="5"/>
      <c r="N696" s="5"/>
      <c r="O696" s="5"/>
      <c r="P696" s="5"/>
    </row>
    <row r="697" spans="10:16" ht="12.75">
      <c r="J697" s="5"/>
      <c r="K697" s="5"/>
      <c r="L697" s="5"/>
      <c r="M697" s="5"/>
      <c r="N697" s="5"/>
      <c r="O697" s="5"/>
      <c r="P697" s="5"/>
    </row>
  </sheetData>
  <mergeCells count="5">
    <mergeCell ref="D17:E17"/>
    <mergeCell ref="D12:E12"/>
    <mergeCell ref="D13:E13"/>
    <mergeCell ref="D14:E14"/>
    <mergeCell ref="D16:E16"/>
  </mergeCells>
  <hyperlinks>
    <hyperlink ref="F4" r:id="rId1" display="ask@thewealthwisher.com"/>
  </hyperlinks>
  <printOptions/>
  <pageMargins left="0.75" right="0.75" top="1" bottom="1" header="0.5" footer="0.5"/>
  <pageSetup horizontalDpi="600" verticalDpi="600" orientation="portrait" paperSize="9" r:id="rId3"/>
  <ignoredErrors>
    <ignoredError sqref="F12:F1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98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4.140625" style="2" customWidth="1"/>
    <col min="2" max="2" width="9.00390625" style="2" customWidth="1"/>
    <col min="3" max="3" width="9.7109375" style="4" customWidth="1"/>
    <col min="4" max="4" width="12.7109375" style="4" customWidth="1"/>
    <col min="5" max="5" width="12.00390625" style="4" customWidth="1"/>
    <col min="6" max="6" width="10.8515625" style="4" customWidth="1"/>
    <col min="7" max="7" width="12.421875" style="4" customWidth="1"/>
    <col min="8" max="8" width="13.7109375" style="4" customWidth="1"/>
    <col min="9" max="9" width="5.421875" style="5" customWidth="1"/>
    <col min="10" max="10" width="4.57421875" style="2" bestFit="1" customWidth="1"/>
    <col min="11" max="12" width="14.140625" style="2" bestFit="1" customWidth="1"/>
    <col min="13" max="13" width="12.8515625" style="2" customWidth="1"/>
    <col min="14" max="14" width="11.140625" style="2" customWidth="1"/>
    <col min="15" max="15" width="12.140625" style="2" bestFit="1" customWidth="1"/>
    <col min="16" max="16" width="12.140625" style="2" customWidth="1"/>
    <col min="17" max="16384" width="9.140625" style="2" customWidth="1"/>
  </cols>
  <sheetData>
    <row r="1" s="1" customFormat="1" ht="12.75">
      <c r="I1" s="59"/>
    </row>
    <row r="2" s="1" customFormat="1" ht="12.75">
      <c r="I2" s="59"/>
    </row>
    <row r="3" spans="6:9" s="1" customFormat="1" ht="12.75">
      <c r="F3" s="13" t="s">
        <v>26</v>
      </c>
      <c r="I3" s="59"/>
    </row>
    <row r="4" spans="6:9" s="1" customFormat="1" ht="12.75">
      <c r="F4" s="14" t="s">
        <v>27</v>
      </c>
      <c r="I4" s="59"/>
    </row>
    <row r="5" spans="6:9" s="1" customFormat="1" ht="12.75">
      <c r="F5" s="13" t="s">
        <v>28</v>
      </c>
      <c r="I5" s="59"/>
    </row>
    <row r="6" s="1" customFormat="1" ht="12.75">
      <c r="I6" s="59"/>
    </row>
    <row r="7" s="1" customFormat="1" ht="12.75">
      <c r="I7" s="59"/>
    </row>
    <row r="8" s="1" customFormat="1" ht="12.75">
      <c r="I8" s="59"/>
    </row>
    <row r="9" s="1" customFormat="1" ht="12.75">
      <c r="I9" s="59"/>
    </row>
    <row r="10" s="1" customFormat="1" ht="12.75">
      <c r="I10" s="59"/>
    </row>
    <row r="11" s="1" customFormat="1" ht="12.75">
      <c r="I11" s="59"/>
    </row>
    <row r="12" s="1" customFormat="1" ht="12.75">
      <c r="I12" s="59"/>
    </row>
    <row r="13" spans="4:17" s="17" customFormat="1" ht="14.25" customHeight="1">
      <c r="D13" s="77" t="s">
        <v>21</v>
      </c>
      <c r="E13" s="77"/>
      <c r="F13" s="18">
        <f>Assumptions!D13-Assumptions!D19</f>
        <v>1500000</v>
      </c>
      <c r="G13" s="19"/>
      <c r="H13" s="19"/>
      <c r="I13" s="30"/>
      <c r="Q13" s="20"/>
    </row>
    <row r="14" spans="4:17" s="17" customFormat="1" ht="14.25" customHeight="1">
      <c r="D14" s="77" t="s">
        <v>20</v>
      </c>
      <c r="E14" s="77"/>
      <c r="F14" s="21">
        <f>Assumptions!D14/12</f>
        <v>0.008333333333333333</v>
      </c>
      <c r="G14" s="19"/>
      <c r="H14" s="19"/>
      <c r="I14" s="30"/>
      <c r="L14" s="54" t="s">
        <v>39</v>
      </c>
      <c r="M14" s="55"/>
      <c r="N14" s="46">
        <f>M56</f>
        <v>0</v>
      </c>
      <c r="Q14" s="20"/>
    </row>
    <row r="15" spans="4:17" s="17" customFormat="1" ht="14.25" customHeight="1">
      <c r="D15" s="77" t="s">
        <v>19</v>
      </c>
      <c r="E15" s="77"/>
      <c r="F15" s="22">
        <f>Assumptions!D15</f>
        <v>204</v>
      </c>
      <c r="G15" s="19"/>
      <c r="H15" s="19"/>
      <c r="I15" s="30"/>
      <c r="L15" s="54" t="s">
        <v>40</v>
      </c>
      <c r="M15" s="55"/>
      <c r="N15" s="46">
        <f>N56</f>
        <v>1624903.9980019885</v>
      </c>
      <c r="Q15" s="20"/>
    </row>
    <row r="16" spans="4:17" s="17" customFormat="1" ht="14.25" customHeight="1">
      <c r="D16" s="23"/>
      <c r="E16" s="23"/>
      <c r="F16" s="19"/>
      <c r="G16" s="19"/>
      <c r="H16" s="19"/>
      <c r="I16" s="30"/>
      <c r="L16" s="54" t="s">
        <v>35</v>
      </c>
      <c r="M16" s="55"/>
      <c r="N16" s="46">
        <f>P56</f>
        <v>487471.1994005966</v>
      </c>
      <c r="Q16" s="20"/>
    </row>
    <row r="17" spans="4:17" s="17" customFormat="1" ht="14.25" customHeight="1">
      <c r="D17" s="76" t="s">
        <v>38</v>
      </c>
      <c r="E17" s="76"/>
      <c r="F17" s="24">
        <f>PMT(F14,F15,-F13)</f>
        <v>15318.156852950999</v>
      </c>
      <c r="G17" s="19"/>
      <c r="H17" s="19"/>
      <c r="I17" s="30"/>
      <c r="Q17" s="20"/>
    </row>
    <row r="18" spans="4:17" s="17" customFormat="1" ht="14.25" customHeight="1">
      <c r="D18" s="76" t="s">
        <v>4</v>
      </c>
      <c r="E18" s="76"/>
      <c r="F18" s="24">
        <f>SUM(D26:D387)</f>
        <v>1624903.9980019883</v>
      </c>
      <c r="G18" s="19"/>
      <c r="H18" s="19"/>
      <c r="I18" s="30"/>
      <c r="Q18" s="20"/>
    </row>
    <row r="19" spans="2:17" ht="12.75">
      <c r="B19" s="15"/>
      <c r="C19" s="15"/>
      <c r="D19" s="16"/>
      <c r="Q19" s="6"/>
    </row>
    <row r="20" spans="2:17" ht="12.75">
      <c r="B20" s="15"/>
      <c r="C20" s="15"/>
      <c r="D20" s="16"/>
      <c r="Q20" s="6"/>
    </row>
    <row r="21" spans="2:17" ht="12.75">
      <c r="B21" s="15"/>
      <c r="C21" s="15"/>
      <c r="D21" s="16"/>
      <c r="Q21" s="6"/>
    </row>
    <row r="22" spans="2:17" ht="12.75">
      <c r="B22" s="15"/>
      <c r="C22" s="15"/>
      <c r="D22" s="16"/>
      <c r="Q22" s="6"/>
    </row>
    <row r="23" spans="2:17" ht="12.75">
      <c r="B23" s="3"/>
      <c r="C23" s="9"/>
      <c r="Q23" s="6"/>
    </row>
    <row r="24" ht="12.75">
      <c r="Q24" s="6"/>
    </row>
    <row r="25" spans="2:17" ht="38.25">
      <c r="B25" s="7" t="s">
        <v>23</v>
      </c>
      <c r="C25" s="7" t="s">
        <v>5</v>
      </c>
      <c r="D25" s="8" t="s">
        <v>6</v>
      </c>
      <c r="E25" s="7" t="s">
        <v>7</v>
      </c>
      <c r="F25" s="7" t="s">
        <v>8</v>
      </c>
      <c r="G25" s="7" t="s">
        <v>9</v>
      </c>
      <c r="H25" s="7" t="s">
        <v>10</v>
      </c>
      <c r="J25" s="45" t="s">
        <v>0</v>
      </c>
      <c r="K25" s="7" t="s">
        <v>2</v>
      </c>
      <c r="L25" s="7" t="s">
        <v>3</v>
      </c>
      <c r="M25" s="7" t="s">
        <v>13</v>
      </c>
      <c r="N25" s="7" t="s">
        <v>14</v>
      </c>
      <c r="O25" s="7" t="s">
        <v>24</v>
      </c>
      <c r="P25" s="7" t="s">
        <v>15</v>
      </c>
      <c r="Q25" s="6"/>
    </row>
    <row r="26" spans="2:17" s="17" customFormat="1" ht="15" customHeight="1">
      <c r="B26" s="40"/>
      <c r="C26" s="41"/>
      <c r="D26" s="41"/>
      <c r="E26" s="41"/>
      <c r="F26" s="41"/>
      <c r="G26" s="41"/>
      <c r="H26" s="42">
        <f>F13</f>
        <v>1500000</v>
      </c>
      <c r="I26" s="60"/>
      <c r="J26" s="43">
        <v>1</v>
      </c>
      <c r="K26" s="44">
        <f>SUM(F27:F38)</f>
        <v>35411.74183238543</v>
      </c>
      <c r="L26" s="44">
        <f>SUM(D27:D38)</f>
        <v>148406.14040302657</v>
      </c>
      <c r="M26" s="44">
        <f>IF(K26&lt;Assumptions!D$17,K26,Assumptions!D$17)</f>
        <v>0</v>
      </c>
      <c r="N26" s="44">
        <f>IF(L26&gt;Assumptions!D$18,Assumptions!D$18,L26)</f>
        <v>148406.14040302657</v>
      </c>
      <c r="O26" s="44">
        <f>SUM(M26:N26)</f>
        <v>148406.14040302657</v>
      </c>
      <c r="P26" s="44">
        <f>O26*Assumptions!D$16</f>
        <v>44521.84212090797</v>
      </c>
      <c r="Q26" s="20"/>
    </row>
    <row r="27" spans="2:17" s="17" customFormat="1" ht="15" customHeight="1">
      <c r="B27" s="35">
        <f aca="true" t="shared" si="0" ref="B27:B90">IF(B26&gt;=$F$15,"",B26+1)</f>
        <v>1</v>
      </c>
      <c r="C27" s="26">
        <f aca="true" t="shared" si="1" ref="C27:C90">IF(B27="","-",$F$17)</f>
        <v>15318.156852950999</v>
      </c>
      <c r="D27" s="26">
        <f aca="true" t="shared" si="2" ref="D27:D90">IF(B27="","-",$F$14*H26)</f>
        <v>12500</v>
      </c>
      <c r="E27" s="26">
        <f>IF(B27="","-",SUM($D$27:D27))</f>
        <v>12500</v>
      </c>
      <c r="F27" s="26">
        <f>IF(B27="","-",C27-D27)</f>
        <v>2818.1568529509987</v>
      </c>
      <c r="G27" s="26">
        <f>IF(B27="","-",SUM($F$27:F27))</f>
        <v>2818.1568529509987</v>
      </c>
      <c r="H27" s="26">
        <f>IF(B27="","-",H26-F27)</f>
        <v>1497181.843147049</v>
      </c>
      <c r="I27" s="30"/>
      <c r="J27" s="25">
        <f>J26+1</f>
        <v>2</v>
      </c>
      <c r="K27" s="26">
        <f>SUM(F39:F50)</f>
        <v>39119.8139430938</v>
      </c>
      <c r="L27" s="26">
        <f>SUM(D39:D50)</f>
        <v>144698.06829231817</v>
      </c>
      <c r="M27" s="26">
        <f>IF(K27&lt;Assumptions!D$17,K27,Assumptions!D$17)</f>
        <v>0</v>
      </c>
      <c r="N27" s="26">
        <f>IF(L27&gt;Assumptions!D$18,Assumptions!D$18,L27)</f>
        <v>144698.06829231817</v>
      </c>
      <c r="O27" s="26">
        <f aca="true" t="shared" si="3" ref="O27:O55">SUM(M27:N27)</f>
        <v>144698.06829231817</v>
      </c>
      <c r="P27" s="26">
        <f>O27*Assumptions!D$16</f>
        <v>43409.42048769545</v>
      </c>
      <c r="Q27" s="20"/>
    </row>
    <row r="28" spans="2:17" s="17" customFormat="1" ht="15" customHeight="1">
      <c r="B28" s="35">
        <f t="shared" si="0"/>
        <v>2</v>
      </c>
      <c r="C28" s="26">
        <f t="shared" si="1"/>
        <v>15318.156852950999</v>
      </c>
      <c r="D28" s="26">
        <f t="shared" si="2"/>
        <v>12476.515359558742</v>
      </c>
      <c r="E28" s="26">
        <f>IF(B28="","-",SUM($D$27:D28))</f>
        <v>24976.51535955874</v>
      </c>
      <c r="F28" s="26">
        <f aca="true" t="shared" si="4" ref="F28:F91">IF(B28="","-",C28-D28)</f>
        <v>2841.641493392257</v>
      </c>
      <c r="G28" s="26">
        <f>IF(B28="","-",SUM($F$27:F28))</f>
        <v>5659.798346343256</v>
      </c>
      <c r="H28" s="26">
        <f aca="true" t="shared" si="5" ref="H28:H91">IF(B28="","-",H27-F28)</f>
        <v>1494340.2016536568</v>
      </c>
      <c r="I28" s="30"/>
      <c r="J28" s="25">
        <f aca="true" t="shared" si="6" ref="J28:J55">J27+1</f>
        <v>3</v>
      </c>
      <c r="K28" s="26">
        <f>SUM(F51:F62)</f>
        <v>43216.16965880801</v>
      </c>
      <c r="L28" s="26">
        <f>SUM(D51:D62)</f>
        <v>140601.71257660398</v>
      </c>
      <c r="M28" s="26">
        <f>IF(K28&lt;Assumptions!D$17,K28,Assumptions!D$17)</f>
        <v>0</v>
      </c>
      <c r="N28" s="26">
        <f>IF(L28&gt;Assumptions!D$18,Assumptions!D$18,L28)</f>
        <v>140601.71257660398</v>
      </c>
      <c r="O28" s="26">
        <f t="shared" si="3"/>
        <v>140601.71257660398</v>
      </c>
      <c r="P28" s="26">
        <f>O28*Assumptions!D$16</f>
        <v>42180.51377298119</v>
      </c>
      <c r="Q28" s="20"/>
    </row>
    <row r="29" spans="2:17" s="17" customFormat="1" ht="15" customHeight="1">
      <c r="B29" s="35">
        <f t="shared" si="0"/>
        <v>3</v>
      </c>
      <c r="C29" s="26">
        <f t="shared" si="1"/>
        <v>15318.156852950999</v>
      </c>
      <c r="D29" s="26">
        <f t="shared" si="2"/>
        <v>12452.835013780474</v>
      </c>
      <c r="E29" s="26">
        <f>IF(B29="","-",SUM($D$27:D29))</f>
        <v>37429.35037333921</v>
      </c>
      <c r="F29" s="26">
        <f t="shared" si="4"/>
        <v>2865.321839170525</v>
      </c>
      <c r="G29" s="26">
        <f>IF(B29="","-",SUM($F$27:F29))</f>
        <v>8525.12018551378</v>
      </c>
      <c r="H29" s="26">
        <f t="shared" si="5"/>
        <v>1491474.8798144863</v>
      </c>
      <c r="I29" s="30"/>
      <c r="J29" s="25">
        <f t="shared" si="6"/>
        <v>4</v>
      </c>
      <c r="K29" s="26">
        <f>SUM(F63:F74)</f>
        <v>47741.467346845326</v>
      </c>
      <c r="L29" s="26">
        <f>SUM(D63:D74)</f>
        <v>136076.41488856668</v>
      </c>
      <c r="M29" s="26">
        <f>IF(K29&lt;Assumptions!D$17,K29,Assumptions!D$17)</f>
        <v>0</v>
      </c>
      <c r="N29" s="26">
        <f>IF(L29&gt;Assumptions!D$18,Assumptions!D$18,L29)</f>
        <v>136076.41488856668</v>
      </c>
      <c r="O29" s="26">
        <f t="shared" si="3"/>
        <v>136076.41488856668</v>
      </c>
      <c r="P29" s="26">
        <f>O29*Assumptions!D$16</f>
        <v>40822.92446657</v>
      </c>
      <c r="Q29" s="20"/>
    </row>
    <row r="30" spans="2:17" s="17" customFormat="1" ht="15" customHeight="1">
      <c r="B30" s="35">
        <f t="shared" si="0"/>
        <v>4</v>
      </c>
      <c r="C30" s="26">
        <f t="shared" si="1"/>
        <v>15318.156852950999</v>
      </c>
      <c r="D30" s="26">
        <f t="shared" si="2"/>
        <v>12428.957331787386</v>
      </c>
      <c r="E30" s="26">
        <f>IF(B30="","-",SUM($D$27:D30))</f>
        <v>49858.3077051266</v>
      </c>
      <c r="F30" s="26">
        <f t="shared" si="4"/>
        <v>2889.199521163613</v>
      </c>
      <c r="G30" s="26">
        <f>IF(B30="","-",SUM($F$27:F30))</f>
        <v>11414.319706677394</v>
      </c>
      <c r="H30" s="26">
        <f t="shared" si="5"/>
        <v>1488585.6802933225</v>
      </c>
      <c r="I30" s="30"/>
      <c r="J30" s="25">
        <f t="shared" si="6"/>
        <v>5</v>
      </c>
      <c r="K30" s="26">
        <f>SUM(F75:F86)</f>
        <v>52740.62283688203</v>
      </c>
      <c r="L30" s="26">
        <f>SUM(D75:D86)</f>
        <v>131077.25939852995</v>
      </c>
      <c r="M30" s="26">
        <f>IF(K30&lt;Assumptions!D$17,K30,Assumptions!D$17)</f>
        <v>0</v>
      </c>
      <c r="N30" s="26">
        <f>IF(L30&gt;Assumptions!D$18,Assumptions!D$18,L30)</f>
        <v>131077.25939852995</v>
      </c>
      <c r="O30" s="26">
        <f t="shared" si="3"/>
        <v>131077.25939852995</v>
      </c>
      <c r="P30" s="26">
        <f>O30*Assumptions!D$16</f>
        <v>39323.17781955898</v>
      </c>
      <c r="Q30" s="20"/>
    </row>
    <row r="31" spans="2:17" s="17" customFormat="1" ht="15" customHeight="1">
      <c r="B31" s="35">
        <f t="shared" si="0"/>
        <v>5</v>
      </c>
      <c r="C31" s="26">
        <f t="shared" si="1"/>
        <v>15318.156852950999</v>
      </c>
      <c r="D31" s="26">
        <f t="shared" si="2"/>
        <v>12404.88066911102</v>
      </c>
      <c r="E31" s="26">
        <f>IF(B31="","-",SUM($D$27:D31))</f>
        <v>62263.18837423762</v>
      </c>
      <c r="F31" s="26">
        <f t="shared" si="4"/>
        <v>2913.2761838399783</v>
      </c>
      <c r="G31" s="26">
        <f>IF(B31="","-",SUM($F$27:F31))</f>
        <v>14327.595890517372</v>
      </c>
      <c r="H31" s="26">
        <f t="shared" si="5"/>
        <v>1485672.4041094827</v>
      </c>
      <c r="I31" s="30"/>
      <c r="J31" s="25">
        <f t="shared" si="6"/>
        <v>6</v>
      </c>
      <c r="K31" s="26">
        <f>SUM(F87:F98)</f>
        <v>58263.25523289646</v>
      </c>
      <c r="L31" s="26">
        <f>SUM(D87:D98)</f>
        <v>125554.62700251552</v>
      </c>
      <c r="M31" s="26">
        <f>IF(K31&lt;Assumptions!D$17,K31,Assumptions!D$17)</f>
        <v>0</v>
      </c>
      <c r="N31" s="26">
        <f>IF(L31&gt;Assumptions!D$18,Assumptions!D$18,L31)</f>
        <v>125554.62700251552</v>
      </c>
      <c r="O31" s="26">
        <f t="shared" si="3"/>
        <v>125554.62700251552</v>
      </c>
      <c r="P31" s="26">
        <f>O31*Assumptions!D$16</f>
        <v>37666.38810075466</v>
      </c>
      <c r="Q31" s="20"/>
    </row>
    <row r="32" spans="2:17" s="17" customFormat="1" ht="15" customHeight="1">
      <c r="B32" s="35">
        <f t="shared" si="0"/>
        <v>6</v>
      </c>
      <c r="C32" s="26">
        <f t="shared" si="1"/>
        <v>15318.156852950999</v>
      </c>
      <c r="D32" s="26">
        <f t="shared" si="2"/>
        <v>12380.603367579022</v>
      </c>
      <c r="E32" s="26">
        <f>IF(B32="","-",SUM($D$27:D32))</f>
        <v>74643.79174181665</v>
      </c>
      <c r="F32" s="26">
        <f t="shared" si="4"/>
        <v>2937.5534853719764</v>
      </c>
      <c r="G32" s="26">
        <f>IF(B32="","-",SUM($F$27:F32))</f>
        <v>17265.14937588935</v>
      </c>
      <c r="H32" s="26">
        <f t="shared" si="5"/>
        <v>1482734.8506241108</v>
      </c>
      <c r="I32" s="30"/>
      <c r="J32" s="25">
        <f t="shared" si="6"/>
        <v>7</v>
      </c>
      <c r="K32" s="26">
        <f>SUM(F99:F110)</f>
        <v>64364.17940744824</v>
      </c>
      <c r="L32" s="26">
        <f>SUM(D99:D110)</f>
        <v>119453.70282796373</v>
      </c>
      <c r="M32" s="26">
        <f>IF(K32&lt;Assumptions!D$17,K32,Assumptions!D$17)</f>
        <v>0</v>
      </c>
      <c r="N32" s="26">
        <f>IF(L32&gt;Assumptions!D$18,Assumptions!D$18,L32)</f>
        <v>119453.70282796373</v>
      </c>
      <c r="O32" s="26">
        <f t="shared" si="3"/>
        <v>119453.70282796373</v>
      </c>
      <c r="P32" s="26">
        <f>O32*Assumptions!D$16</f>
        <v>35836.110848389115</v>
      </c>
      <c r="Q32" s="20"/>
    </row>
    <row r="33" spans="2:17" s="17" customFormat="1" ht="15" customHeight="1">
      <c r="B33" s="35">
        <f t="shared" si="0"/>
        <v>7</v>
      </c>
      <c r="C33" s="26">
        <f t="shared" si="1"/>
        <v>15318.156852950999</v>
      </c>
      <c r="D33" s="26">
        <f t="shared" si="2"/>
        <v>12356.123755200922</v>
      </c>
      <c r="E33" s="26">
        <f>IF(B33="","-",SUM($D$27:D33))</f>
        <v>86999.91549701757</v>
      </c>
      <c r="F33" s="26">
        <f t="shared" si="4"/>
        <v>2962.033097750076</v>
      </c>
      <c r="G33" s="26">
        <f>IF(B33="","-",SUM($F$27:F33))</f>
        <v>20227.182473639426</v>
      </c>
      <c r="H33" s="26">
        <f t="shared" si="5"/>
        <v>1479772.8175263607</v>
      </c>
      <c r="I33" s="30"/>
      <c r="J33" s="25">
        <f t="shared" si="6"/>
        <v>8</v>
      </c>
      <c r="K33" s="26">
        <f>SUM(F111:F122)</f>
        <v>71103.95006654413</v>
      </c>
      <c r="L33" s="26">
        <f>SUM(D111:D122)</f>
        <v>112713.93216886785</v>
      </c>
      <c r="M33" s="26">
        <f>IF(K33&lt;Assumptions!D$17,K33,Assumptions!D$17)</f>
        <v>0</v>
      </c>
      <c r="N33" s="26">
        <f>IF(L33&gt;Assumptions!D$18,Assumptions!D$18,L33)</f>
        <v>112713.93216886785</v>
      </c>
      <c r="O33" s="26">
        <f t="shared" si="3"/>
        <v>112713.93216886785</v>
      </c>
      <c r="P33" s="26">
        <f>O33*Assumptions!D$16</f>
        <v>33814.17965066035</v>
      </c>
      <c r="Q33" s="20"/>
    </row>
    <row r="34" spans="2:17" s="17" customFormat="1" ht="15" customHeight="1">
      <c r="B34" s="35">
        <f t="shared" si="0"/>
        <v>8</v>
      </c>
      <c r="C34" s="26">
        <f t="shared" si="1"/>
        <v>15318.156852950999</v>
      </c>
      <c r="D34" s="26">
        <f t="shared" si="2"/>
        <v>12331.440146053006</v>
      </c>
      <c r="E34" s="26">
        <f>IF(B34="","-",SUM($D$27:D34))</f>
        <v>99331.35564307058</v>
      </c>
      <c r="F34" s="26">
        <f t="shared" si="4"/>
        <v>2986.7167068979925</v>
      </c>
      <c r="G34" s="26">
        <f>IF(B34="","-",SUM($F$27:F34))</f>
        <v>23213.899180537417</v>
      </c>
      <c r="H34" s="26">
        <f t="shared" si="5"/>
        <v>1476786.1008194627</v>
      </c>
      <c r="I34" s="30"/>
      <c r="J34" s="25">
        <f t="shared" si="6"/>
        <v>9</v>
      </c>
      <c r="K34" s="26">
        <f>SUM(F123:F134)</f>
        <v>78549.46278520483</v>
      </c>
      <c r="L34" s="26">
        <f>SUM(D123:D134)</f>
        <v>105268.41945020716</v>
      </c>
      <c r="M34" s="26">
        <f>IF(K34&lt;Assumptions!D$17,K34,Assumptions!D$17)</f>
        <v>0</v>
      </c>
      <c r="N34" s="26">
        <f>IF(L34&gt;Assumptions!D$18,Assumptions!D$18,L34)</f>
        <v>105268.41945020716</v>
      </c>
      <c r="O34" s="26">
        <f t="shared" si="3"/>
        <v>105268.41945020716</v>
      </c>
      <c r="P34" s="26">
        <f>O34*Assumptions!D$16</f>
        <v>31580.525835062148</v>
      </c>
      <c r="Q34" s="20"/>
    </row>
    <row r="35" spans="2:17" s="17" customFormat="1" ht="15" customHeight="1">
      <c r="B35" s="35">
        <f t="shared" si="0"/>
        <v>9</v>
      </c>
      <c r="C35" s="26">
        <f t="shared" si="1"/>
        <v>15318.156852950999</v>
      </c>
      <c r="D35" s="26">
        <f t="shared" si="2"/>
        <v>12306.550840162188</v>
      </c>
      <c r="E35" s="26">
        <f>IF(B35="","-",SUM($D$27:D35))</f>
        <v>111637.90648323277</v>
      </c>
      <c r="F35" s="26">
        <f t="shared" si="4"/>
        <v>3011.6060127888104</v>
      </c>
      <c r="G35" s="26">
        <f>IF(B35="","-",SUM($F$27:F35))</f>
        <v>26225.50519332623</v>
      </c>
      <c r="H35" s="26">
        <f t="shared" si="5"/>
        <v>1473774.4948066738</v>
      </c>
      <c r="I35" s="30"/>
      <c r="J35" s="25">
        <f t="shared" si="6"/>
        <v>10</v>
      </c>
      <c r="K35" s="26">
        <f>SUM(F135:F146)</f>
        <v>86774.61797930965</v>
      </c>
      <c r="L35" s="26">
        <f>SUM(D135:D146)</f>
        <v>97043.26425610234</v>
      </c>
      <c r="M35" s="26">
        <f>IF(K35&lt;Assumptions!D$17,K35,Assumptions!D$17)</f>
        <v>0</v>
      </c>
      <c r="N35" s="26">
        <f>IF(L35&gt;Assumptions!D$18,Assumptions!D$18,L35)</f>
        <v>97043.26425610234</v>
      </c>
      <c r="O35" s="26">
        <f t="shared" si="3"/>
        <v>97043.26425610234</v>
      </c>
      <c r="P35" s="26">
        <f>O35*Assumptions!D$16</f>
        <v>29112.9792768307</v>
      </c>
      <c r="Q35" s="20"/>
    </row>
    <row r="36" spans="2:16" s="17" customFormat="1" ht="15" customHeight="1">
      <c r="B36" s="35">
        <f t="shared" si="0"/>
        <v>10</v>
      </c>
      <c r="C36" s="26">
        <f t="shared" si="1"/>
        <v>15318.156852950999</v>
      </c>
      <c r="D36" s="26">
        <f t="shared" si="2"/>
        <v>12281.454123388949</v>
      </c>
      <c r="E36" s="26">
        <f>IF(B36="","-",SUM($D$27:D36))</f>
        <v>123919.36060662172</v>
      </c>
      <c r="F36" s="26">
        <f t="shared" si="4"/>
        <v>3036.70272956205</v>
      </c>
      <c r="G36" s="26">
        <f>IF(B36="","-",SUM($F$27:F36))</f>
        <v>29262.20792288828</v>
      </c>
      <c r="H36" s="26">
        <f t="shared" si="5"/>
        <v>1470737.7920771118</v>
      </c>
      <c r="I36" s="30"/>
      <c r="J36" s="25">
        <f t="shared" si="6"/>
        <v>11</v>
      </c>
      <c r="K36" s="28">
        <f>SUM(F147:F158)</f>
        <v>95861.05440396992</v>
      </c>
      <c r="L36" s="26">
        <f>SUM(D147:D158)</f>
        <v>87956.82783144207</v>
      </c>
      <c r="M36" s="26">
        <f>IF(K36&lt;Assumptions!D$17,K36,Assumptions!D$17)</f>
        <v>0</v>
      </c>
      <c r="N36" s="26">
        <f>IF(L36&gt;Assumptions!D$18,Assumptions!D$18,L36)</f>
        <v>87956.82783144207</v>
      </c>
      <c r="O36" s="26">
        <f t="shared" si="3"/>
        <v>87956.82783144207</v>
      </c>
      <c r="P36" s="26">
        <f>O36*Assumptions!D$16</f>
        <v>26387.04834943262</v>
      </c>
    </row>
    <row r="37" spans="2:16" s="17" customFormat="1" ht="15" customHeight="1">
      <c r="B37" s="35">
        <f t="shared" si="0"/>
        <v>11</v>
      </c>
      <c r="C37" s="26">
        <f t="shared" si="1"/>
        <v>15318.156852950999</v>
      </c>
      <c r="D37" s="26">
        <f t="shared" si="2"/>
        <v>12256.148267309265</v>
      </c>
      <c r="E37" s="26">
        <f>IF(B37="","-",SUM($D$27:D37))</f>
        <v>136175.508873931</v>
      </c>
      <c r="F37" s="26">
        <f t="shared" si="4"/>
        <v>3062.0085856417336</v>
      </c>
      <c r="G37" s="26">
        <f>IF(B37="","-",SUM($F$27:F37))</f>
        <v>32324.216508530015</v>
      </c>
      <c r="H37" s="26">
        <f t="shared" si="5"/>
        <v>1467675.7834914702</v>
      </c>
      <c r="I37" s="30"/>
      <c r="J37" s="25">
        <f t="shared" si="6"/>
        <v>12</v>
      </c>
      <c r="K37" s="26">
        <f>SUM(F159:F170)</f>
        <v>105898.95945876667</v>
      </c>
      <c r="L37" s="26">
        <f>SUM(D159:D170)</f>
        <v>77918.92277664531</v>
      </c>
      <c r="M37" s="26">
        <f>IF(K37&lt;Assumptions!D$17,K37,Assumptions!D$17)</f>
        <v>0</v>
      </c>
      <c r="N37" s="26">
        <f>IF(L37&gt;Assumptions!D$18,Assumptions!D$18,L37)</f>
        <v>77918.92277664531</v>
      </c>
      <c r="O37" s="26">
        <f t="shared" si="3"/>
        <v>77918.92277664531</v>
      </c>
      <c r="P37" s="26">
        <f>O37*Assumptions!D$16</f>
        <v>23375.67683299359</v>
      </c>
    </row>
    <row r="38" spans="1:16" s="17" customFormat="1" ht="15" customHeight="1">
      <c r="A38" s="29"/>
      <c r="B38" s="36">
        <f t="shared" si="0"/>
        <v>12</v>
      </c>
      <c r="C38" s="37">
        <f t="shared" si="1"/>
        <v>15318.156852950999</v>
      </c>
      <c r="D38" s="37">
        <f t="shared" si="2"/>
        <v>12230.631529095584</v>
      </c>
      <c r="E38" s="37">
        <f>IF(B38="","-",SUM($D$27:D38))</f>
        <v>148406.14040302657</v>
      </c>
      <c r="F38" s="37">
        <f t="shared" si="4"/>
        <v>3087.525323855414</v>
      </c>
      <c r="G38" s="37">
        <f>IF(B38="","-",SUM($F$27:F38))</f>
        <v>35411.74183238543</v>
      </c>
      <c r="H38" s="37">
        <f t="shared" si="5"/>
        <v>1464588.2581676147</v>
      </c>
      <c r="I38" s="30"/>
      <c r="J38" s="25">
        <f t="shared" si="6"/>
        <v>13</v>
      </c>
      <c r="K38" s="26">
        <f>SUM(F171:F182)</f>
        <v>116987.96434253568</v>
      </c>
      <c r="L38" s="26">
        <f>SUM(D171:D182)</f>
        <v>66829.91789287628</v>
      </c>
      <c r="M38" s="26">
        <f>IF(K38&lt;Assumptions!D$17,K38,Assumptions!D$17)</f>
        <v>0</v>
      </c>
      <c r="N38" s="26">
        <f>IF(L38&gt;Assumptions!D$18,Assumptions!D$18,L38)</f>
        <v>66829.91789287628</v>
      </c>
      <c r="O38" s="26">
        <f t="shared" si="3"/>
        <v>66829.91789287628</v>
      </c>
      <c r="P38" s="26">
        <f>O38*Assumptions!D$16</f>
        <v>20048.975367862884</v>
      </c>
    </row>
    <row r="39" spans="1:55" s="29" customFormat="1" ht="15" customHeight="1">
      <c r="A39" s="17"/>
      <c r="B39" s="35">
        <f t="shared" si="0"/>
        <v>13</v>
      </c>
      <c r="C39" s="26">
        <f t="shared" si="1"/>
        <v>15318.156852950999</v>
      </c>
      <c r="D39" s="26">
        <f t="shared" si="2"/>
        <v>12204.90215139679</v>
      </c>
      <c r="E39" s="26">
        <f>IF(B39="","-",SUM($D$27:D39))</f>
        <v>160611.04255442336</v>
      </c>
      <c r="F39" s="26">
        <f t="shared" si="4"/>
        <v>3113.2547015542095</v>
      </c>
      <c r="G39" s="26">
        <f>IF(B39="","-",SUM($F$27:F39))</f>
        <v>38524.99653393964</v>
      </c>
      <c r="H39" s="26">
        <f t="shared" si="5"/>
        <v>1461475.0034660604</v>
      </c>
      <c r="I39" s="30"/>
      <c r="J39" s="25">
        <f t="shared" si="6"/>
        <v>14</v>
      </c>
      <c r="K39" s="26">
        <f>SUM(F183:F194)</f>
        <v>129238.13294255573</v>
      </c>
      <c r="L39" s="26">
        <f>SUM(D183:D194)</f>
        <v>54579.749292856264</v>
      </c>
      <c r="M39" s="26">
        <f>IF(K39&lt;Assumptions!D$17,K39,Assumptions!D$17)</f>
        <v>0</v>
      </c>
      <c r="N39" s="26">
        <f>IF(L39&gt;Assumptions!D$18,Assumptions!D$18,L39)</f>
        <v>54579.749292856264</v>
      </c>
      <c r="O39" s="26">
        <f t="shared" si="3"/>
        <v>54579.749292856264</v>
      </c>
      <c r="P39" s="26">
        <f>O39*Assumptions!D$16</f>
        <v>16373.924787856879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</row>
    <row r="40" spans="2:16" s="17" customFormat="1" ht="15" customHeight="1">
      <c r="B40" s="35">
        <f t="shared" si="0"/>
        <v>14</v>
      </c>
      <c r="C40" s="26">
        <f t="shared" si="1"/>
        <v>15318.156852950999</v>
      </c>
      <c r="D40" s="26">
        <f t="shared" si="2"/>
        <v>12178.95836221717</v>
      </c>
      <c r="E40" s="26">
        <f>IF(B40="","-",SUM($D$27:D40))</f>
        <v>172790.00091664054</v>
      </c>
      <c r="F40" s="26">
        <f t="shared" si="4"/>
        <v>3139.1984907338283</v>
      </c>
      <c r="G40" s="26">
        <f>IF(B40="","-",SUM($F$27:F40))</f>
        <v>41664.19502467346</v>
      </c>
      <c r="H40" s="26">
        <f t="shared" si="5"/>
        <v>1458335.8049753266</v>
      </c>
      <c r="I40" s="30"/>
      <c r="J40" s="25">
        <f t="shared" si="6"/>
        <v>15</v>
      </c>
      <c r="K40" s="26">
        <f>SUM(F195:F206)</f>
        <v>142771.05427335692</v>
      </c>
      <c r="L40" s="26">
        <f>SUM(D195:D206)</f>
        <v>41046.82796205509</v>
      </c>
      <c r="M40" s="26">
        <f>IF(K40&lt;Assumptions!D$17,K40,Assumptions!D$17)</f>
        <v>0</v>
      </c>
      <c r="N40" s="26">
        <f>IF(L40&gt;Assumptions!D$18,Assumptions!D$18,L40)</f>
        <v>41046.82796205509</v>
      </c>
      <c r="O40" s="26">
        <f t="shared" si="3"/>
        <v>41046.82796205509</v>
      </c>
      <c r="P40" s="26">
        <f>O40*Assumptions!D$16</f>
        <v>12314.048388616526</v>
      </c>
    </row>
    <row r="41" spans="2:16" s="17" customFormat="1" ht="15" customHeight="1">
      <c r="B41" s="35">
        <f t="shared" si="0"/>
        <v>15</v>
      </c>
      <c r="C41" s="26">
        <f t="shared" si="1"/>
        <v>15318.156852950999</v>
      </c>
      <c r="D41" s="26">
        <f t="shared" si="2"/>
        <v>12152.798374794389</v>
      </c>
      <c r="E41" s="26">
        <f>IF(B41="","-",SUM($D$27:D41))</f>
        <v>184942.79929143493</v>
      </c>
      <c r="F41" s="26">
        <f t="shared" si="4"/>
        <v>3165.3584781566096</v>
      </c>
      <c r="G41" s="26">
        <f>IF(B41="","-",SUM($F$27:F41))</f>
        <v>44829.55350283007</v>
      </c>
      <c r="H41" s="26">
        <f t="shared" si="5"/>
        <v>1455170.44649717</v>
      </c>
      <c r="I41" s="30"/>
      <c r="J41" s="25">
        <f t="shared" si="6"/>
        <v>16</v>
      </c>
      <c r="K41" s="26">
        <f>SUM(F207:F218)</f>
        <v>157721.049308148</v>
      </c>
      <c r="L41" s="26">
        <f>SUM(D207:D218)</f>
        <v>26096.832927263968</v>
      </c>
      <c r="M41" s="26">
        <f>IF(K41&lt;Assumptions!D$17,K41,Assumptions!D$17)</f>
        <v>0</v>
      </c>
      <c r="N41" s="26">
        <f>IF(L41&gt;Assumptions!D$18,Assumptions!D$18,L41)</f>
        <v>26096.832927263968</v>
      </c>
      <c r="O41" s="26">
        <f t="shared" si="3"/>
        <v>26096.832927263968</v>
      </c>
      <c r="P41" s="26">
        <f>O41*Assumptions!D$16</f>
        <v>7829.04987817919</v>
      </c>
    </row>
    <row r="42" spans="2:16" s="17" customFormat="1" ht="15" customHeight="1">
      <c r="B42" s="35">
        <f t="shared" si="0"/>
        <v>16</v>
      </c>
      <c r="C42" s="26">
        <f t="shared" si="1"/>
        <v>15318.156852950999</v>
      </c>
      <c r="D42" s="26">
        <f t="shared" si="2"/>
        <v>12126.420387476417</v>
      </c>
      <c r="E42" s="26">
        <f>IF(B42="","-",SUM($D$27:D42))</f>
        <v>197069.21967891135</v>
      </c>
      <c r="F42" s="26">
        <f t="shared" si="4"/>
        <v>3191.7364654745816</v>
      </c>
      <c r="G42" s="26">
        <f>IF(B42="","-",SUM($F$27:F42))</f>
        <v>48021.289968304656</v>
      </c>
      <c r="H42" s="26">
        <f t="shared" si="5"/>
        <v>1451978.7100316954</v>
      </c>
      <c r="I42" s="30"/>
      <c r="J42" s="25">
        <f t="shared" si="6"/>
        <v>17</v>
      </c>
      <c r="K42" s="26">
        <f>SUM(F219:F230)</f>
        <v>174236.50418126426</v>
      </c>
      <c r="L42" s="26">
        <f>SUM(D219:D230)</f>
        <v>9581.378054147692</v>
      </c>
      <c r="M42" s="26">
        <f>IF(K42&lt;Assumptions!D$17,K42,Assumptions!D$17)</f>
        <v>0</v>
      </c>
      <c r="N42" s="26">
        <f>IF(L42&gt;Assumptions!D$18,Assumptions!D$18,L42)</f>
        <v>9581.378054147692</v>
      </c>
      <c r="O42" s="26">
        <f t="shared" si="3"/>
        <v>9581.378054147692</v>
      </c>
      <c r="P42" s="26">
        <f>O42*Assumptions!D$16</f>
        <v>2874.4134162443074</v>
      </c>
    </row>
    <row r="43" spans="2:16" s="17" customFormat="1" ht="15" customHeight="1">
      <c r="B43" s="35">
        <f t="shared" si="0"/>
        <v>17</v>
      </c>
      <c r="C43" s="26">
        <f t="shared" si="1"/>
        <v>15318.156852950999</v>
      </c>
      <c r="D43" s="26">
        <f t="shared" si="2"/>
        <v>12099.822583597463</v>
      </c>
      <c r="E43" s="26">
        <f>IF(B43="","-",SUM($D$27:D43))</f>
        <v>209169.04226250882</v>
      </c>
      <c r="F43" s="26">
        <f t="shared" si="4"/>
        <v>3218.334269353536</v>
      </c>
      <c r="G43" s="26">
        <f>IF(B43="","-",SUM($F$27:F43))</f>
        <v>51239.624237658194</v>
      </c>
      <c r="H43" s="26">
        <f t="shared" si="5"/>
        <v>1448760.375762342</v>
      </c>
      <c r="I43" s="30"/>
      <c r="J43" s="25">
        <f t="shared" si="6"/>
        <v>18</v>
      </c>
      <c r="K43" s="26">
        <f>SUM(F231:F242)</f>
        <v>0</v>
      </c>
      <c r="L43" s="26">
        <f>SUM(D231:D242)</f>
        <v>0</v>
      </c>
      <c r="M43" s="26">
        <f>IF(K43&lt;Assumptions!D$17,K43,Assumptions!D$17)</f>
        <v>0</v>
      </c>
      <c r="N43" s="26">
        <f>IF(L43&gt;Assumptions!D$18,Assumptions!D$18,L43)</f>
        <v>0</v>
      </c>
      <c r="O43" s="26">
        <f t="shared" si="3"/>
        <v>0</v>
      </c>
      <c r="P43" s="26">
        <f>O43*Assumptions!D$16</f>
        <v>0</v>
      </c>
    </row>
    <row r="44" spans="2:16" s="17" customFormat="1" ht="15" customHeight="1">
      <c r="B44" s="35">
        <f t="shared" si="0"/>
        <v>18</v>
      </c>
      <c r="C44" s="26">
        <f t="shared" si="1"/>
        <v>15318.156852950999</v>
      </c>
      <c r="D44" s="26">
        <f t="shared" si="2"/>
        <v>12073.00313135285</v>
      </c>
      <c r="E44" s="26">
        <f>IF(B44="","-",SUM($D$27:D44))</f>
        <v>221242.04539386168</v>
      </c>
      <c r="F44" s="26">
        <f t="shared" si="4"/>
        <v>3245.153721598148</v>
      </c>
      <c r="G44" s="26">
        <f>IF(B44="","-",SUM($F$27:F44))</f>
        <v>54484.777959256346</v>
      </c>
      <c r="H44" s="26">
        <f t="shared" si="5"/>
        <v>1445515.2220407438</v>
      </c>
      <c r="I44" s="30"/>
      <c r="J44" s="25">
        <f t="shared" si="6"/>
        <v>19</v>
      </c>
      <c r="K44" s="26">
        <f>SUM(F243:F254)</f>
        <v>0</v>
      </c>
      <c r="L44" s="26">
        <f>SUM(D243:D254)</f>
        <v>0</v>
      </c>
      <c r="M44" s="26">
        <f>IF(K44&lt;Assumptions!D$17,K44,Assumptions!D$17)</f>
        <v>0</v>
      </c>
      <c r="N44" s="26">
        <f>IF(L44&gt;Assumptions!D$18,Assumptions!D$18,L44)</f>
        <v>0</v>
      </c>
      <c r="O44" s="26">
        <f t="shared" si="3"/>
        <v>0</v>
      </c>
      <c r="P44" s="26">
        <f>O44*Assumptions!D$16</f>
        <v>0</v>
      </c>
    </row>
    <row r="45" spans="2:16" s="17" customFormat="1" ht="15" customHeight="1">
      <c r="B45" s="35">
        <f t="shared" si="0"/>
        <v>19</v>
      </c>
      <c r="C45" s="26">
        <f t="shared" si="1"/>
        <v>15318.156852950999</v>
      </c>
      <c r="D45" s="26">
        <f t="shared" si="2"/>
        <v>12045.960183672865</v>
      </c>
      <c r="E45" s="26">
        <f>IF(B45="","-",SUM($D$27:D45))</f>
        <v>233288.00557753455</v>
      </c>
      <c r="F45" s="26">
        <f t="shared" si="4"/>
        <v>3272.1966692781334</v>
      </c>
      <c r="G45" s="26">
        <f>IF(B45="","-",SUM($F$27:F45))</f>
        <v>57756.97462853448</v>
      </c>
      <c r="H45" s="26">
        <f t="shared" si="5"/>
        <v>1442243.0253714656</v>
      </c>
      <c r="I45" s="30"/>
      <c r="J45" s="25">
        <f t="shared" si="6"/>
        <v>20</v>
      </c>
      <c r="K45" s="26">
        <f>SUM(F255:F266)</f>
        <v>0</v>
      </c>
      <c r="L45" s="26">
        <f>SUM(D255:D266)</f>
        <v>0</v>
      </c>
      <c r="M45" s="26">
        <f>IF(K45&lt;Assumptions!D$17,K45,Assumptions!D$17)</f>
        <v>0</v>
      </c>
      <c r="N45" s="26">
        <f>IF(L45&gt;Assumptions!D$18,Assumptions!D$18,L45)</f>
        <v>0</v>
      </c>
      <c r="O45" s="26">
        <f t="shared" si="3"/>
        <v>0</v>
      </c>
      <c r="P45" s="26">
        <f>O45*Assumptions!D$16</f>
        <v>0</v>
      </c>
    </row>
    <row r="46" spans="2:16" s="17" customFormat="1" ht="15" customHeight="1">
      <c r="B46" s="35">
        <f t="shared" si="0"/>
        <v>20</v>
      </c>
      <c r="C46" s="26">
        <f t="shared" si="1"/>
        <v>15318.156852950999</v>
      </c>
      <c r="D46" s="26">
        <f t="shared" si="2"/>
        <v>12018.691878095546</v>
      </c>
      <c r="E46" s="26">
        <f>IF(B46="","-",SUM($D$27:D46))</f>
        <v>245306.6974556301</v>
      </c>
      <c r="F46" s="26">
        <f t="shared" si="4"/>
        <v>3299.464974855453</v>
      </c>
      <c r="G46" s="26">
        <f>IF(B46="","-",SUM($F$27:F46))</f>
        <v>61056.43960338993</v>
      </c>
      <c r="H46" s="26">
        <f t="shared" si="5"/>
        <v>1438943.56039661</v>
      </c>
      <c r="I46" s="30"/>
      <c r="J46" s="25">
        <f t="shared" si="6"/>
        <v>21</v>
      </c>
      <c r="K46" s="26">
        <f>SUM(F267:F278)</f>
        <v>0</v>
      </c>
      <c r="L46" s="26">
        <f>SUM(D267:D278)</f>
        <v>0</v>
      </c>
      <c r="M46" s="26">
        <f>IF(K46&lt;Assumptions!D$17,K46,Assumptions!D$17)</f>
        <v>0</v>
      </c>
      <c r="N46" s="26">
        <f>IF(L46&gt;Assumptions!D$18,Assumptions!D$18,L46)</f>
        <v>0</v>
      </c>
      <c r="O46" s="26">
        <f t="shared" si="3"/>
        <v>0</v>
      </c>
      <c r="P46" s="26">
        <f>O46*Assumptions!D$16</f>
        <v>0</v>
      </c>
    </row>
    <row r="47" spans="2:34" s="17" customFormat="1" ht="15" customHeight="1">
      <c r="B47" s="35">
        <f t="shared" si="0"/>
        <v>21</v>
      </c>
      <c r="C47" s="26">
        <f t="shared" si="1"/>
        <v>15318.156852950999</v>
      </c>
      <c r="D47" s="26">
        <f t="shared" si="2"/>
        <v>11991.196336638417</v>
      </c>
      <c r="E47" s="26">
        <f>IF(B47="","-",SUM($D$27:D47))</f>
        <v>257297.89379226853</v>
      </c>
      <c r="F47" s="26">
        <f t="shared" si="4"/>
        <v>3326.9605163125816</v>
      </c>
      <c r="G47" s="26">
        <f>IF(B47="","-",SUM($F$27:F47))</f>
        <v>64383.40011970251</v>
      </c>
      <c r="H47" s="26">
        <f t="shared" si="5"/>
        <v>1435616.5998802974</v>
      </c>
      <c r="I47" s="30"/>
      <c r="J47" s="25">
        <f>J46+1</f>
        <v>22</v>
      </c>
      <c r="K47" s="26">
        <f>SUM(F279:F290)</f>
        <v>0</v>
      </c>
      <c r="L47" s="26">
        <f>SUM(D279:D290)</f>
        <v>0</v>
      </c>
      <c r="M47" s="26">
        <f>IF(K47&lt;Assumptions!D$17,K47,Assumptions!D$17)</f>
        <v>0</v>
      </c>
      <c r="N47" s="26">
        <f>IF(L47&gt;Assumptions!D$18,Assumptions!D$18,L47)</f>
        <v>0</v>
      </c>
      <c r="O47" s="26">
        <f t="shared" si="3"/>
        <v>0</v>
      </c>
      <c r="P47" s="26">
        <f>O47*Assumptions!D$16</f>
        <v>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s="17" customFormat="1" ht="15" customHeight="1">
      <c r="B48" s="35">
        <f t="shared" si="0"/>
        <v>22</v>
      </c>
      <c r="C48" s="26">
        <f t="shared" si="1"/>
        <v>15318.156852950999</v>
      </c>
      <c r="D48" s="26">
        <f t="shared" si="2"/>
        <v>11963.471665669145</v>
      </c>
      <c r="E48" s="26">
        <f>IF(B48="","-",SUM($D$27:D48))</f>
        <v>269261.3654579377</v>
      </c>
      <c r="F48" s="26">
        <f t="shared" si="4"/>
        <v>3354.6851872818534</v>
      </c>
      <c r="G48" s="26">
        <f>IF(B48="","-",SUM($F$27:F48))</f>
        <v>67738.08530698437</v>
      </c>
      <c r="H48" s="26">
        <f t="shared" si="5"/>
        <v>1432261.9146930156</v>
      </c>
      <c r="I48" s="30"/>
      <c r="J48" s="25">
        <f t="shared" si="6"/>
        <v>23</v>
      </c>
      <c r="K48" s="26">
        <f>SUM(F291:F302)</f>
        <v>0</v>
      </c>
      <c r="L48" s="26">
        <f>SUM(D291:D302)</f>
        <v>0</v>
      </c>
      <c r="M48" s="26">
        <f>IF(K48&lt;Assumptions!D$17,K48,Assumptions!D$17)</f>
        <v>0</v>
      </c>
      <c r="N48" s="26">
        <f>IF(L48&gt;Assumptions!D$18,Assumptions!D$18,L48)</f>
        <v>0</v>
      </c>
      <c r="O48" s="26">
        <f t="shared" si="3"/>
        <v>0</v>
      </c>
      <c r="P48" s="26">
        <f>O48*Assumptions!D$16</f>
        <v>0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s="17" customFormat="1" ht="15" customHeight="1">
      <c r="B49" s="35">
        <f t="shared" si="0"/>
        <v>23</v>
      </c>
      <c r="C49" s="26">
        <f t="shared" si="1"/>
        <v>15318.156852950999</v>
      </c>
      <c r="D49" s="26">
        <f t="shared" si="2"/>
        <v>11935.51595577513</v>
      </c>
      <c r="E49" s="26">
        <f>IF(B49="","-",SUM($D$27:D49))</f>
        <v>281196.8814137128</v>
      </c>
      <c r="F49" s="26">
        <f t="shared" si="4"/>
        <v>3382.6408971758683</v>
      </c>
      <c r="G49" s="26">
        <f>IF(B49="","-",SUM($F$27:F49))</f>
        <v>71120.72620416024</v>
      </c>
      <c r="H49" s="26">
        <f t="shared" si="5"/>
        <v>1428879.2737958399</v>
      </c>
      <c r="I49" s="30"/>
      <c r="J49" s="31">
        <f t="shared" si="6"/>
        <v>24</v>
      </c>
      <c r="K49" s="28">
        <f>SUM(F303:F314)</f>
        <v>0</v>
      </c>
      <c r="L49" s="28">
        <f>SUM(D303:D314)</f>
        <v>0</v>
      </c>
      <c r="M49" s="26">
        <f>IF(K49&lt;Assumptions!D$17,K49,Assumptions!D$17)</f>
        <v>0</v>
      </c>
      <c r="N49" s="26">
        <f>IF(L49&gt;Assumptions!D$18,Assumptions!D$18,L49)</f>
        <v>0</v>
      </c>
      <c r="O49" s="28">
        <f t="shared" si="3"/>
        <v>0</v>
      </c>
      <c r="P49" s="26">
        <f>O49*Assumptions!D$16</f>
        <v>0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s="17" customFormat="1" ht="15" customHeight="1">
      <c r="A50" s="29"/>
      <c r="B50" s="36">
        <f t="shared" si="0"/>
        <v>24</v>
      </c>
      <c r="C50" s="37">
        <f t="shared" si="1"/>
        <v>15318.156852950999</v>
      </c>
      <c r="D50" s="37">
        <f t="shared" si="2"/>
        <v>11907.327281631999</v>
      </c>
      <c r="E50" s="37">
        <f>IF(B50="","-",SUM($D$27:D50))</f>
        <v>293104.2086953448</v>
      </c>
      <c r="F50" s="37">
        <f t="shared" si="4"/>
        <v>3410.829571319</v>
      </c>
      <c r="G50" s="37">
        <f>IF(B50="","-",SUM($F$27:F50))</f>
        <v>74531.55577547924</v>
      </c>
      <c r="H50" s="37">
        <f t="shared" si="5"/>
        <v>1425468.4442245208</v>
      </c>
      <c r="I50" s="30"/>
      <c r="J50" s="25">
        <f t="shared" si="6"/>
        <v>25</v>
      </c>
      <c r="K50" s="26">
        <f>SUM(F315:F326)</f>
        <v>0</v>
      </c>
      <c r="L50" s="26">
        <f>SUM(D315:D326)</f>
        <v>0</v>
      </c>
      <c r="M50" s="26">
        <f>IF(K50&lt;Assumptions!D$17,K50,Assumptions!D$17)</f>
        <v>0</v>
      </c>
      <c r="N50" s="26">
        <f>IF(L50&gt;Assumptions!D$18,Assumptions!D$18,L50)</f>
        <v>0</v>
      </c>
      <c r="O50" s="26">
        <f t="shared" si="3"/>
        <v>0</v>
      </c>
      <c r="P50" s="26">
        <f>O50*Assumptions!D$16</f>
        <v>0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s="29" customFormat="1" ht="15" customHeight="1">
      <c r="A51" s="17"/>
      <c r="B51" s="35">
        <f t="shared" si="0"/>
        <v>25</v>
      </c>
      <c r="C51" s="26">
        <f t="shared" si="1"/>
        <v>15318.156852950999</v>
      </c>
      <c r="D51" s="26">
        <f t="shared" si="2"/>
        <v>11878.903701871006</v>
      </c>
      <c r="E51" s="26">
        <f>IF(B51="","-",SUM($D$27:D51))</f>
        <v>304983.1123972158</v>
      </c>
      <c r="F51" s="26">
        <f t="shared" si="4"/>
        <v>3439.2531510799927</v>
      </c>
      <c r="G51" s="26">
        <f>IF(B51="","-",SUM($F$27:F51))</f>
        <v>77970.80892655923</v>
      </c>
      <c r="H51" s="26">
        <f t="shared" si="5"/>
        <v>1422029.1910734407</v>
      </c>
      <c r="I51" s="30"/>
      <c r="J51" s="25">
        <f t="shared" si="6"/>
        <v>26</v>
      </c>
      <c r="K51" s="26">
        <f>SUM(F327:F338)</f>
        <v>0</v>
      </c>
      <c r="L51" s="26">
        <f>SUM(D327:D338)</f>
        <v>0</v>
      </c>
      <c r="M51" s="26">
        <f>IF(K51&lt;Assumptions!D$17,K51,Assumptions!D$17)</f>
        <v>0</v>
      </c>
      <c r="N51" s="26">
        <f>IF(L51&gt;Assumptions!D$18,Assumptions!D$18,L51)</f>
        <v>0</v>
      </c>
      <c r="O51" s="26">
        <f t="shared" si="3"/>
        <v>0</v>
      </c>
      <c r="P51" s="26">
        <f>O51*Assumptions!D$16</f>
        <v>0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s="17" customFormat="1" ht="15" customHeight="1">
      <c r="B52" s="35">
        <f t="shared" si="0"/>
        <v>26</v>
      </c>
      <c r="C52" s="26">
        <f t="shared" si="1"/>
        <v>15318.156852950999</v>
      </c>
      <c r="D52" s="26">
        <f t="shared" si="2"/>
        <v>11850.243258945338</v>
      </c>
      <c r="E52" s="26">
        <f>IF(B52="","-",SUM($D$27:D52))</f>
        <v>316833.35565616115</v>
      </c>
      <c r="F52" s="26">
        <f t="shared" si="4"/>
        <v>3467.9135940056603</v>
      </c>
      <c r="G52" s="26">
        <f>IF(B52="","-",SUM($F$27:F52))</f>
        <v>81438.72252056489</v>
      </c>
      <c r="H52" s="26">
        <f t="shared" si="5"/>
        <v>1418561.277479435</v>
      </c>
      <c r="I52" s="30"/>
      <c r="J52" s="25">
        <f>J51+1</f>
        <v>27</v>
      </c>
      <c r="K52" s="26">
        <f>SUM(F339:F350)</f>
        <v>0</v>
      </c>
      <c r="L52" s="26">
        <f>SUM(D339:D350)</f>
        <v>0</v>
      </c>
      <c r="M52" s="26">
        <f>IF(K52&lt;Assumptions!D$17,K52,Assumptions!D$17)</f>
        <v>0</v>
      </c>
      <c r="N52" s="26">
        <f>IF(L52&gt;Assumptions!D$18,Assumptions!D$18,L52)</f>
        <v>0</v>
      </c>
      <c r="O52" s="26">
        <f t="shared" si="3"/>
        <v>0</v>
      </c>
      <c r="P52" s="26">
        <f>O52*Assumptions!D$16</f>
        <v>0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s="17" customFormat="1" ht="15" customHeight="1">
      <c r="B53" s="35">
        <f t="shared" si="0"/>
        <v>27</v>
      </c>
      <c r="C53" s="26">
        <f t="shared" si="1"/>
        <v>15318.156852950999</v>
      </c>
      <c r="D53" s="26">
        <f t="shared" si="2"/>
        <v>11821.343978995292</v>
      </c>
      <c r="E53" s="26">
        <f>IF(B53="","-",SUM($D$27:D53))</f>
        <v>328654.69963515643</v>
      </c>
      <c r="F53" s="26">
        <f t="shared" si="4"/>
        <v>3496.812873955707</v>
      </c>
      <c r="G53" s="26">
        <f>IF(B53="","-",SUM($F$27:F53))</f>
        <v>84935.53539452059</v>
      </c>
      <c r="H53" s="26">
        <f t="shared" si="5"/>
        <v>1415064.4646054793</v>
      </c>
      <c r="I53" s="30"/>
      <c r="J53" s="25">
        <f t="shared" si="6"/>
        <v>28</v>
      </c>
      <c r="K53" s="26">
        <f>SUM(F351:F362)</f>
        <v>0</v>
      </c>
      <c r="L53" s="26">
        <f>SUM(D351:D362)</f>
        <v>0</v>
      </c>
      <c r="M53" s="26">
        <f>IF(K53&lt;Assumptions!D$17,K53,Assumptions!D$17)</f>
        <v>0</v>
      </c>
      <c r="N53" s="26">
        <f>IF(L53&gt;Assumptions!D$18,Assumptions!D$18,L53)</f>
        <v>0</v>
      </c>
      <c r="O53" s="26">
        <f t="shared" si="3"/>
        <v>0</v>
      </c>
      <c r="P53" s="26">
        <f>O53*Assumptions!D$16</f>
        <v>0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s="17" customFormat="1" ht="15" customHeight="1">
      <c r="B54" s="35">
        <f t="shared" si="0"/>
        <v>28</v>
      </c>
      <c r="C54" s="26">
        <f t="shared" si="1"/>
        <v>15318.156852950999</v>
      </c>
      <c r="D54" s="26">
        <f t="shared" si="2"/>
        <v>11792.203871712327</v>
      </c>
      <c r="E54" s="26">
        <f>IF(B54="","-",SUM($D$27:D54))</f>
        <v>340446.90350686875</v>
      </c>
      <c r="F54" s="26">
        <f t="shared" si="4"/>
        <v>3525.952981238672</v>
      </c>
      <c r="G54" s="26">
        <f>IF(B54="","-",SUM($F$27:F54))</f>
        <v>88461.48837575926</v>
      </c>
      <c r="H54" s="26">
        <f t="shared" si="5"/>
        <v>1411538.5116242405</v>
      </c>
      <c r="I54" s="30"/>
      <c r="J54" s="25">
        <f>J53+1</f>
        <v>29</v>
      </c>
      <c r="K54" s="26">
        <f>SUM(F363:F374)</f>
        <v>0</v>
      </c>
      <c r="L54" s="26">
        <f>SUM(D363:D374)</f>
        <v>0</v>
      </c>
      <c r="M54" s="26">
        <f>IF(K54&lt;Assumptions!D$17,K54,Assumptions!D$17)</f>
        <v>0</v>
      </c>
      <c r="N54" s="26">
        <f>IF(L54&gt;Assumptions!D$18,Assumptions!D$18,L54)</f>
        <v>0</v>
      </c>
      <c r="O54" s="26">
        <f t="shared" si="3"/>
        <v>0</v>
      </c>
      <c r="P54" s="26">
        <f>O54*Assumptions!D$16</f>
        <v>0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s="17" customFormat="1" ht="15" customHeight="1">
      <c r="B55" s="35">
        <f t="shared" si="0"/>
        <v>29</v>
      </c>
      <c r="C55" s="26">
        <f t="shared" si="1"/>
        <v>15318.156852950999</v>
      </c>
      <c r="D55" s="26">
        <f t="shared" si="2"/>
        <v>11762.820930202004</v>
      </c>
      <c r="E55" s="26">
        <f>IF(B55="","-",SUM($D$27:D55))</f>
        <v>352209.7244370708</v>
      </c>
      <c r="F55" s="26">
        <f t="shared" si="4"/>
        <v>3555.3359227489946</v>
      </c>
      <c r="G55" s="26">
        <f>IF(B55="","-",SUM($F$27:F55))</f>
        <v>92016.82429850826</v>
      </c>
      <c r="H55" s="26">
        <f t="shared" si="5"/>
        <v>1407983.1757014915</v>
      </c>
      <c r="I55" s="30"/>
      <c r="J55" s="25">
        <f t="shared" si="6"/>
        <v>30</v>
      </c>
      <c r="K55" s="32">
        <f>SUM(F375:F386)</f>
        <v>0</v>
      </c>
      <c r="L55" s="32">
        <f>SUM(D375:D386)</f>
        <v>0</v>
      </c>
      <c r="M55" s="32">
        <f>IF(K55&lt;Assumptions!D$17,K55,Assumptions!D$17)</f>
        <v>0</v>
      </c>
      <c r="N55" s="32">
        <f>IF(L55&gt;Assumptions!D$18,Assumptions!D$18,L55)</f>
        <v>0</v>
      </c>
      <c r="O55" s="32">
        <f t="shared" si="3"/>
        <v>0</v>
      </c>
      <c r="P55" s="32">
        <f>O55*Assumptions!D$16</f>
        <v>0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s="17" customFormat="1" ht="15" customHeight="1">
      <c r="B56" s="35">
        <f t="shared" si="0"/>
        <v>30</v>
      </c>
      <c r="C56" s="26">
        <f t="shared" si="1"/>
        <v>15318.156852950999</v>
      </c>
      <c r="D56" s="26">
        <f t="shared" si="2"/>
        <v>11733.193130845762</v>
      </c>
      <c r="E56" s="26">
        <f>IF(B56="","-",SUM($D$27:D56))</f>
        <v>363942.91756791656</v>
      </c>
      <c r="F56" s="26">
        <f t="shared" si="4"/>
        <v>3584.9637221052362</v>
      </c>
      <c r="G56" s="26">
        <f>IF(B56="","-",SUM($F$27:F56))</f>
        <v>95601.7880206135</v>
      </c>
      <c r="H56" s="26">
        <f t="shared" si="5"/>
        <v>1404398.2119793864</v>
      </c>
      <c r="I56" s="30"/>
      <c r="K56" s="33">
        <f aca="true" t="shared" si="7" ref="K56:P56">SUM(K26:K55)</f>
        <v>1500000.000000015</v>
      </c>
      <c r="L56" s="33">
        <f t="shared" si="7"/>
        <v>1624903.9980019885</v>
      </c>
      <c r="M56" s="33">
        <f t="shared" si="7"/>
        <v>0</v>
      </c>
      <c r="N56" s="33">
        <f t="shared" si="7"/>
        <v>1624903.9980019885</v>
      </c>
      <c r="O56" s="33">
        <f t="shared" si="7"/>
        <v>1624903.9980019885</v>
      </c>
      <c r="P56" s="33">
        <f t="shared" si="7"/>
        <v>487471.1994005966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s="17" customFormat="1" ht="14.25" customHeight="1">
      <c r="B57" s="35">
        <f t="shared" si="0"/>
        <v>31</v>
      </c>
      <c r="C57" s="26">
        <f t="shared" si="1"/>
        <v>15318.156852950999</v>
      </c>
      <c r="D57" s="26">
        <f t="shared" si="2"/>
        <v>11703.318433161554</v>
      </c>
      <c r="E57" s="26">
        <f>IF(B57="","-",SUM($D$27:D57))</f>
        <v>375646.2360010781</v>
      </c>
      <c r="F57" s="26">
        <f t="shared" si="4"/>
        <v>3614.8384197894447</v>
      </c>
      <c r="G57" s="26">
        <f>IF(B57="","-",SUM($F$27:F57))</f>
        <v>99216.62644040295</v>
      </c>
      <c r="H57" s="26">
        <f t="shared" si="5"/>
        <v>1400783.373559597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s="17" customFormat="1" ht="14.25" customHeight="1">
      <c r="B58" s="35">
        <f t="shared" si="0"/>
        <v>32</v>
      </c>
      <c r="C58" s="26">
        <f t="shared" si="1"/>
        <v>15318.156852950999</v>
      </c>
      <c r="D58" s="26">
        <f t="shared" si="2"/>
        <v>11673.194779663309</v>
      </c>
      <c r="E58" s="26">
        <f>IF(B58="","-",SUM($D$27:D58))</f>
        <v>387319.4307807414</v>
      </c>
      <c r="F58" s="26">
        <f t="shared" si="4"/>
        <v>3644.96207328769</v>
      </c>
      <c r="G58" s="26">
        <f>IF(B58="","-",SUM($F$27:F58))</f>
        <v>102861.58851369064</v>
      </c>
      <c r="H58" s="26">
        <f t="shared" si="5"/>
        <v>1397138.4114863093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s="17" customFormat="1" ht="14.25" customHeight="1">
      <c r="B59" s="35">
        <f t="shared" si="0"/>
        <v>33</v>
      </c>
      <c r="C59" s="26">
        <f t="shared" si="1"/>
        <v>15318.156852950999</v>
      </c>
      <c r="D59" s="26">
        <f t="shared" si="2"/>
        <v>11642.820095719244</v>
      </c>
      <c r="E59" s="26">
        <f>IF(B59="","-",SUM($D$27:D59))</f>
        <v>398962.25087646063</v>
      </c>
      <c r="F59" s="26">
        <f t="shared" si="4"/>
        <v>3675.3367572317547</v>
      </c>
      <c r="G59" s="26">
        <f>IF(B59="","-",SUM($F$27:F59))</f>
        <v>106536.9252709224</v>
      </c>
      <c r="H59" s="26">
        <f t="shared" si="5"/>
        <v>1393463.0747290775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s="17" customFormat="1" ht="14.25" customHeight="1">
      <c r="B60" s="35">
        <f t="shared" si="0"/>
        <v>34</v>
      </c>
      <c r="C60" s="26">
        <f t="shared" si="1"/>
        <v>15318.156852950999</v>
      </c>
      <c r="D60" s="26">
        <f t="shared" si="2"/>
        <v>11612.192289408978</v>
      </c>
      <c r="E60" s="26">
        <f>IF(B60="","-",SUM($D$27:D60))</f>
        <v>410574.4431658696</v>
      </c>
      <c r="F60" s="26">
        <f t="shared" si="4"/>
        <v>3705.96456354202</v>
      </c>
      <c r="G60" s="26">
        <f>IF(B60="","-",SUM($F$27:F60))</f>
        <v>110242.88983446441</v>
      </c>
      <c r="H60" s="26">
        <f t="shared" si="5"/>
        <v>1389757.1101655355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s="17" customFormat="1" ht="14.25" customHeight="1">
      <c r="B61" s="35">
        <f t="shared" si="0"/>
        <v>35</v>
      </c>
      <c r="C61" s="26">
        <f t="shared" si="1"/>
        <v>15318.156852950999</v>
      </c>
      <c r="D61" s="26">
        <f t="shared" si="2"/>
        <v>11581.309251379462</v>
      </c>
      <c r="E61" s="26">
        <f>IF(B61="","-",SUM($D$27:D61))</f>
        <v>422155.7524172491</v>
      </c>
      <c r="F61" s="26">
        <f t="shared" si="4"/>
        <v>3736.847601571537</v>
      </c>
      <c r="G61" s="26">
        <f>IF(B61="","-",SUM($F$27:F61))</f>
        <v>113979.73743603595</v>
      </c>
      <c r="H61" s="26">
        <f t="shared" si="5"/>
        <v>1386020.262563964</v>
      </c>
      <c r="I61" s="30"/>
      <c r="J61" s="34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s="17" customFormat="1" ht="14.25" customHeight="1">
      <c r="A62" s="29"/>
      <c r="B62" s="36">
        <f t="shared" si="0"/>
        <v>36</v>
      </c>
      <c r="C62" s="37">
        <f t="shared" si="1"/>
        <v>15318.156852950999</v>
      </c>
      <c r="D62" s="37">
        <f t="shared" si="2"/>
        <v>11550.1688546997</v>
      </c>
      <c r="E62" s="37">
        <f>IF(B62="","-",SUM($D$27:D62))</f>
        <v>433705.9212719488</v>
      </c>
      <c r="F62" s="37">
        <f t="shared" si="4"/>
        <v>3767.9879982512994</v>
      </c>
      <c r="G62" s="37">
        <f>IF(B62="","-",SUM($F$27:F62))</f>
        <v>117747.72543428725</v>
      </c>
      <c r="H62" s="37">
        <f t="shared" si="5"/>
        <v>1382252.2745657125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s="29" customFormat="1" ht="14.25" customHeight="1">
      <c r="A63" s="17"/>
      <c r="B63" s="35">
        <f t="shared" si="0"/>
        <v>37</v>
      </c>
      <c r="C63" s="26">
        <f t="shared" si="1"/>
        <v>15318.156852950999</v>
      </c>
      <c r="D63" s="26">
        <f t="shared" si="2"/>
        <v>11518.76895471427</v>
      </c>
      <c r="E63" s="26">
        <f>IF(B63="","-",SUM($D$27:D63))</f>
        <v>445224.6902266631</v>
      </c>
      <c r="F63" s="26">
        <f t="shared" si="4"/>
        <v>3799.387898236728</v>
      </c>
      <c r="G63" s="26">
        <f>IF(B63="","-",SUM($F$27:F63))</f>
        <v>121547.11333252398</v>
      </c>
      <c r="H63" s="26">
        <f t="shared" si="5"/>
        <v>1378452.8866674758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s="17" customFormat="1" ht="14.25" customHeight="1">
      <c r="B64" s="35">
        <f t="shared" si="0"/>
        <v>38</v>
      </c>
      <c r="C64" s="26">
        <f t="shared" si="1"/>
        <v>15318.156852950999</v>
      </c>
      <c r="D64" s="26">
        <f t="shared" si="2"/>
        <v>11487.10738889563</v>
      </c>
      <c r="E64" s="26">
        <f>IF(B64="","-",SUM($D$27:D64))</f>
        <v>456711.7976155587</v>
      </c>
      <c r="F64" s="26">
        <f t="shared" si="4"/>
        <v>3831.049464055368</v>
      </c>
      <c r="G64" s="26">
        <f>IF(B64="","-",SUM($F$27:F64))</f>
        <v>125378.16279657935</v>
      </c>
      <c r="H64" s="26">
        <f t="shared" si="5"/>
        <v>1374621.8372034205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s="17" customFormat="1" ht="14.25" customHeight="1">
      <c r="B65" s="35">
        <f t="shared" si="0"/>
        <v>39</v>
      </c>
      <c r="C65" s="26">
        <f t="shared" si="1"/>
        <v>15318.156852950999</v>
      </c>
      <c r="D65" s="26">
        <f t="shared" si="2"/>
        <v>11455.18197669517</v>
      </c>
      <c r="E65" s="26">
        <f>IF(B65="","-",SUM($D$27:D65))</f>
        <v>468166.9795922539</v>
      </c>
      <c r="F65" s="26">
        <f t="shared" si="4"/>
        <v>3862.9748762558283</v>
      </c>
      <c r="G65" s="26">
        <f>IF(B65="","-",SUM($F$27:F65))</f>
        <v>129241.13767283518</v>
      </c>
      <c r="H65" s="26">
        <f t="shared" si="5"/>
        <v>1370758.8623271647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s="17" customFormat="1" ht="14.25" customHeight="1">
      <c r="B66" s="35">
        <f t="shared" si="0"/>
        <v>40</v>
      </c>
      <c r="C66" s="26">
        <f t="shared" si="1"/>
        <v>15318.156852950999</v>
      </c>
      <c r="D66" s="26">
        <f t="shared" si="2"/>
        <v>11422.990519393039</v>
      </c>
      <c r="E66" s="26">
        <f>IF(B66="","-",SUM($D$27:D66))</f>
        <v>479589.970111647</v>
      </c>
      <c r="F66" s="26">
        <f t="shared" si="4"/>
        <v>3895.1663335579597</v>
      </c>
      <c r="G66" s="26">
        <f>IF(B66="","-",SUM($F$27:F66))</f>
        <v>133136.30400639313</v>
      </c>
      <c r="H66" s="26">
        <f t="shared" si="5"/>
        <v>1366863.6959936067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s="17" customFormat="1" ht="14.25" customHeight="1">
      <c r="B67" s="35">
        <f t="shared" si="0"/>
        <v>41</v>
      </c>
      <c r="C67" s="26">
        <f t="shared" si="1"/>
        <v>15318.156852950999</v>
      </c>
      <c r="D67" s="26">
        <f t="shared" si="2"/>
        <v>11390.530799946722</v>
      </c>
      <c r="E67" s="26">
        <f>IF(B67="","-",SUM($D$27:D67))</f>
        <v>490980.5009115937</v>
      </c>
      <c r="F67" s="26">
        <f t="shared" si="4"/>
        <v>3927.6260530042764</v>
      </c>
      <c r="G67" s="26">
        <f>IF(B67="","-",SUM($F$27:F67))</f>
        <v>137063.9300593974</v>
      </c>
      <c r="H67" s="26">
        <f t="shared" si="5"/>
        <v>1362936.0699406024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s="17" customFormat="1" ht="14.25" customHeight="1">
      <c r="B68" s="35">
        <f t="shared" si="0"/>
        <v>42</v>
      </c>
      <c r="C68" s="26">
        <f t="shared" si="1"/>
        <v>15318.156852950999</v>
      </c>
      <c r="D68" s="26">
        <f t="shared" si="2"/>
        <v>11357.800582838354</v>
      </c>
      <c r="E68" s="26">
        <f>IF(B68="","-",SUM($D$27:D68))</f>
        <v>502338.3014944321</v>
      </c>
      <c r="F68" s="26">
        <f t="shared" si="4"/>
        <v>3960.356270112645</v>
      </c>
      <c r="G68" s="26">
        <f>IF(B68="","-",SUM($F$27:F68))</f>
        <v>141024.28632951004</v>
      </c>
      <c r="H68" s="26">
        <f t="shared" si="5"/>
        <v>1358975.7136704898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s="17" customFormat="1" ht="14.25" customHeight="1">
      <c r="B69" s="35">
        <f t="shared" si="0"/>
        <v>43</v>
      </c>
      <c r="C69" s="26">
        <f t="shared" si="1"/>
        <v>15318.156852950999</v>
      </c>
      <c r="D69" s="26">
        <f t="shared" si="2"/>
        <v>11324.79761392075</v>
      </c>
      <c r="E69" s="26">
        <f>IF(B69="","-",SUM($D$27:D69))</f>
        <v>513663.09910835285</v>
      </c>
      <c r="F69" s="26">
        <f t="shared" si="4"/>
        <v>3993.3592390302492</v>
      </c>
      <c r="G69" s="26">
        <f>IF(B69="","-",SUM($F$27:F69))</f>
        <v>145017.6455685403</v>
      </c>
      <c r="H69" s="26">
        <f t="shared" si="5"/>
        <v>1354982.3544314597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s="17" customFormat="1" ht="14.25" customHeight="1">
      <c r="B70" s="35">
        <f t="shared" si="0"/>
        <v>44</v>
      </c>
      <c r="C70" s="26">
        <f t="shared" si="1"/>
        <v>15318.156852950999</v>
      </c>
      <c r="D70" s="26">
        <f t="shared" si="2"/>
        <v>11291.519620262165</v>
      </c>
      <c r="E70" s="26">
        <f>IF(B70="","-",SUM($D$27:D70))</f>
        <v>524954.618728615</v>
      </c>
      <c r="F70" s="26">
        <f t="shared" si="4"/>
        <v>4026.637232688834</v>
      </c>
      <c r="G70" s="26">
        <f>IF(B70="","-",SUM($F$27:F70))</f>
        <v>149044.28280122913</v>
      </c>
      <c r="H70" s="26">
        <f t="shared" si="5"/>
        <v>1350955.717198771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s="17" customFormat="1" ht="14.25" customHeight="1">
      <c r="B71" s="35">
        <f t="shared" si="0"/>
        <v>45</v>
      </c>
      <c r="C71" s="26">
        <f t="shared" si="1"/>
        <v>15318.156852950999</v>
      </c>
      <c r="D71" s="26">
        <f t="shared" si="2"/>
        <v>11257.964309989758</v>
      </c>
      <c r="E71" s="26">
        <f>IF(B71="","-",SUM($D$27:D71))</f>
        <v>536212.5830386047</v>
      </c>
      <c r="F71" s="26">
        <f t="shared" si="4"/>
        <v>4060.19254296124</v>
      </c>
      <c r="G71" s="26">
        <f>IF(B71="","-",SUM($F$27:F71))</f>
        <v>153104.47534419037</v>
      </c>
      <c r="H71" s="26">
        <f t="shared" si="5"/>
        <v>1346895.5246558096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s="17" customFormat="1" ht="14.25" customHeight="1">
      <c r="B72" s="35">
        <f t="shared" si="0"/>
        <v>46</v>
      </c>
      <c r="C72" s="26">
        <f t="shared" si="1"/>
        <v>15318.156852950999</v>
      </c>
      <c r="D72" s="26">
        <f t="shared" si="2"/>
        <v>11224.129372131747</v>
      </c>
      <c r="E72" s="26">
        <f>IF(B72="","-",SUM($D$27:D72))</f>
        <v>547436.7124107365</v>
      </c>
      <c r="F72" s="26">
        <f t="shared" si="4"/>
        <v>4094.0274808192517</v>
      </c>
      <c r="G72" s="26">
        <f>IF(B72="","-",SUM($F$27:F72))</f>
        <v>157198.50282500964</v>
      </c>
      <c r="H72" s="26">
        <f t="shared" si="5"/>
        <v>1342801.4971749904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s="17" customFormat="1" ht="14.25" customHeight="1">
      <c r="B73" s="35">
        <f t="shared" si="0"/>
        <v>47</v>
      </c>
      <c r="C73" s="26">
        <f t="shared" si="1"/>
        <v>15318.156852950999</v>
      </c>
      <c r="D73" s="26">
        <f t="shared" si="2"/>
        <v>11190.012476458252</v>
      </c>
      <c r="E73" s="26">
        <f>IF(B73="","-",SUM($D$27:D73))</f>
        <v>558626.7248871947</v>
      </c>
      <c r="F73" s="26">
        <f t="shared" si="4"/>
        <v>4128.144376492746</v>
      </c>
      <c r="G73" s="26">
        <f>IF(B73="","-",SUM($F$27:F73))</f>
        <v>161326.64720150238</v>
      </c>
      <c r="H73" s="26">
        <f t="shared" si="5"/>
        <v>1338673.3527984975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 s="17" customFormat="1" ht="14.25" customHeight="1">
      <c r="A74" s="29"/>
      <c r="B74" s="36">
        <f t="shared" si="0"/>
        <v>48</v>
      </c>
      <c r="C74" s="37">
        <f t="shared" si="1"/>
        <v>15318.156852950999</v>
      </c>
      <c r="D74" s="37">
        <f t="shared" si="2"/>
        <v>11155.611273320812</v>
      </c>
      <c r="E74" s="37">
        <f>IF(B74="","-",SUM($D$27:D74))</f>
        <v>569782.3361605156</v>
      </c>
      <c r="F74" s="37">
        <f t="shared" si="4"/>
        <v>4162.545579630187</v>
      </c>
      <c r="G74" s="37">
        <f>IF(B74="","-",SUM($F$27:F74))</f>
        <v>165489.19278113256</v>
      </c>
      <c r="H74" s="37">
        <f t="shared" si="5"/>
        <v>1334510.8072188674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s="29" customFormat="1" ht="14.25" customHeight="1">
      <c r="A75" s="17"/>
      <c r="B75" s="35">
        <f t="shared" si="0"/>
        <v>49</v>
      </c>
      <c r="C75" s="26">
        <f t="shared" si="1"/>
        <v>15318.156852950999</v>
      </c>
      <c r="D75" s="26">
        <f t="shared" si="2"/>
        <v>11120.92339349056</v>
      </c>
      <c r="E75" s="26">
        <f>IF(B75="","-",SUM($D$27:D75))</f>
        <v>580903.2595540062</v>
      </c>
      <c r="F75" s="26">
        <f t="shared" si="4"/>
        <v>4197.233459460438</v>
      </c>
      <c r="G75" s="26">
        <f>IF(B75="","-",SUM($F$27:F75))</f>
        <v>169686.426240593</v>
      </c>
      <c r="H75" s="26">
        <f t="shared" si="5"/>
        <v>1330313.5737594068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2:34" s="17" customFormat="1" ht="14.25" customHeight="1">
      <c r="B76" s="35">
        <f t="shared" si="0"/>
        <v>50</v>
      </c>
      <c r="C76" s="26">
        <f t="shared" si="1"/>
        <v>15318.156852950999</v>
      </c>
      <c r="D76" s="26">
        <f t="shared" si="2"/>
        <v>11085.946447995057</v>
      </c>
      <c r="E76" s="26">
        <f>IF(B76="","-",SUM($D$27:D76))</f>
        <v>591989.2060020012</v>
      </c>
      <c r="F76" s="26">
        <f t="shared" si="4"/>
        <v>4232.210404955942</v>
      </c>
      <c r="G76" s="26">
        <f>IF(B76="","-",SUM($F$27:F76))</f>
        <v>173918.63664554892</v>
      </c>
      <c r="H76" s="26">
        <f t="shared" si="5"/>
        <v>1326081.3633544508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2:34" s="17" customFormat="1" ht="14.25" customHeight="1">
      <c r="B77" s="35">
        <f t="shared" si="0"/>
        <v>51</v>
      </c>
      <c r="C77" s="26">
        <f t="shared" si="1"/>
        <v>15318.156852950999</v>
      </c>
      <c r="D77" s="26">
        <f t="shared" si="2"/>
        <v>11050.678027953756</v>
      </c>
      <c r="E77" s="26">
        <f>IF(B77="","-",SUM($D$27:D77))</f>
        <v>603039.8840299549</v>
      </c>
      <c r="F77" s="26">
        <f t="shared" si="4"/>
        <v>4267.478824997243</v>
      </c>
      <c r="G77" s="26">
        <f>IF(B77="","-",SUM($F$27:F77))</f>
        <v>178186.11547054615</v>
      </c>
      <c r="H77" s="26">
        <f t="shared" si="5"/>
        <v>1321813.8845294535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2:34" s="17" customFormat="1" ht="14.25" customHeight="1">
      <c r="B78" s="35">
        <f t="shared" si="0"/>
        <v>52</v>
      </c>
      <c r="C78" s="26">
        <f t="shared" si="1"/>
        <v>15318.156852950999</v>
      </c>
      <c r="D78" s="26">
        <f t="shared" si="2"/>
        <v>11015.115704412112</v>
      </c>
      <c r="E78" s="26">
        <f>IF(B78="","-",SUM($D$27:D78))</f>
        <v>614054.999734367</v>
      </c>
      <c r="F78" s="26">
        <f t="shared" si="4"/>
        <v>4303.041148538887</v>
      </c>
      <c r="G78" s="26">
        <f>IF(B78="","-",SUM($F$27:F78))</f>
        <v>182489.15661908503</v>
      </c>
      <c r="H78" s="26">
        <f t="shared" si="5"/>
        <v>1317510.8433809145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2:34" s="17" customFormat="1" ht="14.25" customHeight="1">
      <c r="B79" s="35">
        <f t="shared" si="0"/>
        <v>53</v>
      </c>
      <c r="C79" s="26">
        <f t="shared" si="1"/>
        <v>15318.156852950999</v>
      </c>
      <c r="D79" s="26">
        <f t="shared" si="2"/>
        <v>10979.257028174288</v>
      </c>
      <c r="E79" s="26">
        <f>IF(B79="","-",SUM($D$27:D79))</f>
        <v>625034.2567625412</v>
      </c>
      <c r="F79" s="26">
        <f t="shared" si="4"/>
        <v>4338.89982477671</v>
      </c>
      <c r="G79" s="26">
        <f>IF(B79="","-",SUM($F$27:F79))</f>
        <v>186828.05644386174</v>
      </c>
      <c r="H79" s="26">
        <f t="shared" si="5"/>
        <v>1313171.9435561378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2:34" s="17" customFormat="1" ht="14.25" customHeight="1">
      <c r="B80" s="35">
        <f t="shared" si="0"/>
        <v>54</v>
      </c>
      <c r="C80" s="26">
        <f t="shared" si="1"/>
        <v>15318.156852950999</v>
      </c>
      <c r="D80" s="26">
        <f t="shared" si="2"/>
        <v>10943.099529634483</v>
      </c>
      <c r="E80" s="26">
        <f>IF(B80="","-",SUM($D$27:D80))</f>
        <v>635977.3562921757</v>
      </c>
      <c r="F80" s="26">
        <f t="shared" si="4"/>
        <v>4375.057323316516</v>
      </c>
      <c r="G80" s="26">
        <f>IF(B80="","-",SUM($F$27:F80))</f>
        <v>191203.11376717826</v>
      </c>
      <c r="H80" s="26">
        <f t="shared" si="5"/>
        <v>1308796.8862328213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2:34" s="17" customFormat="1" ht="14.25" customHeight="1">
      <c r="B81" s="35">
        <f t="shared" si="0"/>
        <v>55</v>
      </c>
      <c r="C81" s="26">
        <f t="shared" si="1"/>
        <v>15318.156852950999</v>
      </c>
      <c r="D81" s="26">
        <f t="shared" si="2"/>
        <v>10906.640718606845</v>
      </c>
      <c r="E81" s="26">
        <f>IF(B81="","-",SUM($D$27:D81))</f>
        <v>646883.9970107826</v>
      </c>
      <c r="F81" s="26">
        <f t="shared" si="4"/>
        <v>4411.516134344154</v>
      </c>
      <c r="G81" s="26">
        <f>IF(B81="","-",SUM($F$27:F81))</f>
        <v>195614.62990152242</v>
      </c>
      <c r="H81" s="26">
        <f t="shared" si="5"/>
        <v>1304385.3700984772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2:34" s="17" customFormat="1" ht="14.25" customHeight="1">
      <c r="B82" s="35">
        <f t="shared" si="0"/>
        <v>56</v>
      </c>
      <c r="C82" s="26">
        <f t="shared" si="1"/>
        <v>15318.156852950999</v>
      </c>
      <c r="D82" s="26">
        <f t="shared" si="2"/>
        <v>10869.878084153977</v>
      </c>
      <c r="E82" s="26">
        <f>IF(B82="","-",SUM($D$27:D82))</f>
        <v>657753.8750949366</v>
      </c>
      <c r="F82" s="26">
        <f t="shared" si="4"/>
        <v>4448.278768797021</v>
      </c>
      <c r="G82" s="26">
        <f>IF(B82="","-",SUM($F$27:F82))</f>
        <v>200062.90867031945</v>
      </c>
      <c r="H82" s="26">
        <f t="shared" si="5"/>
        <v>1299937.0913296803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2:34" s="17" customFormat="1" ht="14.25" customHeight="1">
      <c r="B83" s="35">
        <f t="shared" si="0"/>
        <v>57</v>
      </c>
      <c r="C83" s="26">
        <f t="shared" si="1"/>
        <v>15318.156852950999</v>
      </c>
      <c r="D83" s="26">
        <f t="shared" si="2"/>
        <v>10832.809094414002</v>
      </c>
      <c r="E83" s="26">
        <f>IF(B83="","-",SUM($D$27:D83))</f>
        <v>668586.6841893506</v>
      </c>
      <c r="F83" s="26">
        <f t="shared" si="4"/>
        <v>4485.3477585369965</v>
      </c>
      <c r="G83" s="26">
        <f>IF(B83="","-",SUM($F$27:F83))</f>
        <v>204548.25642885643</v>
      </c>
      <c r="H83" s="26">
        <f t="shared" si="5"/>
        <v>1295451.7435711434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2:34" s="17" customFormat="1" ht="14.25" customHeight="1">
      <c r="B84" s="35">
        <f t="shared" si="0"/>
        <v>58</v>
      </c>
      <c r="C84" s="26">
        <f t="shared" si="1"/>
        <v>15318.156852950999</v>
      </c>
      <c r="D84" s="26">
        <f t="shared" si="2"/>
        <v>10795.431196426194</v>
      </c>
      <c r="E84" s="26">
        <f>IF(B84="","-",SUM($D$27:D84))</f>
        <v>679382.1153857767</v>
      </c>
      <c r="F84" s="26">
        <f t="shared" si="4"/>
        <v>4522.725656524804</v>
      </c>
      <c r="G84" s="26">
        <f>IF(B84="","-",SUM($F$27:F84))</f>
        <v>209070.98208538123</v>
      </c>
      <c r="H84" s="26">
        <f t="shared" si="5"/>
        <v>1290929.0179146186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2:34" s="17" customFormat="1" ht="14.25" customHeight="1">
      <c r="B85" s="35">
        <f t="shared" si="0"/>
        <v>59</v>
      </c>
      <c r="C85" s="26">
        <f t="shared" si="1"/>
        <v>15318.156852950999</v>
      </c>
      <c r="D85" s="26">
        <f t="shared" si="2"/>
        <v>10757.741815955154</v>
      </c>
      <c r="E85" s="26">
        <f>IF(B85="","-",SUM($D$27:D85))</f>
        <v>690139.8572017319</v>
      </c>
      <c r="F85" s="26">
        <f t="shared" si="4"/>
        <v>4560.415036995844</v>
      </c>
      <c r="G85" s="26">
        <f>IF(B85="","-",SUM($F$27:F85))</f>
        <v>213631.39712237706</v>
      </c>
      <c r="H85" s="26">
        <f t="shared" si="5"/>
        <v>1286368.6028776227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34" s="17" customFormat="1" ht="14.25" customHeight="1">
      <c r="A86" s="29"/>
      <c r="B86" s="36">
        <f t="shared" si="0"/>
        <v>60</v>
      </c>
      <c r="C86" s="37">
        <f t="shared" si="1"/>
        <v>15318.156852950999</v>
      </c>
      <c r="D86" s="37">
        <f t="shared" si="2"/>
        <v>10719.738357313523</v>
      </c>
      <c r="E86" s="37">
        <f>IF(B86="","-",SUM($D$27:D86))</f>
        <v>700859.5955590454</v>
      </c>
      <c r="F86" s="37">
        <f t="shared" si="4"/>
        <v>4598.418495637476</v>
      </c>
      <c r="G86" s="37">
        <f>IF(B86="","-",SUM($F$27:F86))</f>
        <v>218229.81561801455</v>
      </c>
      <c r="H86" s="37">
        <f t="shared" si="5"/>
        <v>1281770.1843819853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 s="29" customFormat="1" ht="14.25" customHeight="1">
      <c r="A87" s="17"/>
      <c r="B87" s="35">
        <f t="shared" si="0"/>
        <v>61</v>
      </c>
      <c r="C87" s="26">
        <f t="shared" si="1"/>
        <v>15318.156852950999</v>
      </c>
      <c r="D87" s="26">
        <f t="shared" si="2"/>
        <v>10681.418203183212</v>
      </c>
      <c r="E87" s="26">
        <f>IF(B87="","-",SUM($D$27:D87))</f>
        <v>711541.0137622287</v>
      </c>
      <c r="F87" s="26">
        <f t="shared" si="4"/>
        <v>4636.738649767787</v>
      </c>
      <c r="G87" s="26">
        <f>IF(B87="","-",SUM($F$27:F87))</f>
        <v>222866.55426778234</v>
      </c>
      <c r="H87" s="26">
        <f t="shared" si="5"/>
        <v>1277133.4457322175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2:34" s="17" customFormat="1" ht="14.25" customHeight="1">
      <c r="B88" s="35">
        <f t="shared" si="0"/>
        <v>62</v>
      </c>
      <c r="C88" s="26">
        <f t="shared" si="1"/>
        <v>15318.156852950999</v>
      </c>
      <c r="D88" s="26">
        <f t="shared" si="2"/>
        <v>10642.778714435146</v>
      </c>
      <c r="E88" s="26">
        <f>IF(B88="","-",SUM($D$27:D88))</f>
        <v>722183.7924766638</v>
      </c>
      <c r="F88" s="26">
        <f t="shared" si="4"/>
        <v>4675.378138515853</v>
      </c>
      <c r="G88" s="26">
        <f>IF(B88="","-",SUM($F$27:F88))</f>
        <v>227541.9324062982</v>
      </c>
      <c r="H88" s="26">
        <f t="shared" si="5"/>
        <v>1272458.0675937016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2:34" s="17" customFormat="1" ht="14.25" customHeight="1">
      <c r="B89" s="35">
        <f t="shared" si="0"/>
        <v>63</v>
      </c>
      <c r="C89" s="26">
        <f t="shared" si="1"/>
        <v>15318.156852950999</v>
      </c>
      <c r="D89" s="26">
        <f t="shared" si="2"/>
        <v>10603.817229947514</v>
      </c>
      <c r="E89" s="26">
        <f>IF(B89="","-",SUM($D$27:D89))</f>
        <v>732787.6097066114</v>
      </c>
      <c r="F89" s="26">
        <f t="shared" si="4"/>
        <v>4714.339623003485</v>
      </c>
      <c r="G89" s="26">
        <f>IF(B89="","-",SUM($F$27:F89))</f>
        <v>232256.27202930168</v>
      </c>
      <c r="H89" s="26">
        <f t="shared" si="5"/>
        <v>1267743.7279706981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2:34" s="17" customFormat="1" ht="14.25" customHeight="1">
      <c r="B90" s="35">
        <f t="shared" si="0"/>
        <v>64</v>
      </c>
      <c r="C90" s="26">
        <f t="shared" si="1"/>
        <v>15318.156852950999</v>
      </c>
      <c r="D90" s="26">
        <f t="shared" si="2"/>
        <v>10564.531066422485</v>
      </c>
      <c r="E90" s="26">
        <f>IF(B90="","-",SUM($D$27:D90))</f>
        <v>743352.1407730338</v>
      </c>
      <c r="F90" s="26">
        <f t="shared" si="4"/>
        <v>4753.625786528513</v>
      </c>
      <c r="G90" s="26">
        <f>IF(B90="","-",SUM($F$27:F90))</f>
        <v>237009.8978158302</v>
      </c>
      <c r="H90" s="26">
        <f t="shared" si="5"/>
        <v>1262990.1021841697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2:34" s="17" customFormat="1" ht="14.25" customHeight="1">
      <c r="B91" s="35">
        <f aca="true" t="shared" si="8" ref="B91:B154">IF(B90&gt;=$F$15,"",B90+1)</f>
        <v>65</v>
      </c>
      <c r="C91" s="26">
        <f aca="true" t="shared" si="9" ref="C91:C154">IF(B91="","-",$F$17)</f>
        <v>15318.156852950999</v>
      </c>
      <c r="D91" s="26">
        <f aca="true" t="shared" si="10" ref="D91:D154">IF(B91="","-",$F$14*H90)</f>
        <v>10524.917518201413</v>
      </c>
      <c r="E91" s="26">
        <f>IF(B91="","-",SUM($D$27:D91))</f>
        <v>753877.0582912352</v>
      </c>
      <c r="F91" s="26">
        <f t="shared" si="4"/>
        <v>4793.239334749585</v>
      </c>
      <c r="G91" s="26">
        <f>IF(B91="","-",SUM($F$27:F91))</f>
        <v>241803.13715057977</v>
      </c>
      <c r="H91" s="26">
        <f t="shared" si="5"/>
        <v>1258196.8628494202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2:34" s="17" customFormat="1" ht="14.25" customHeight="1">
      <c r="B92" s="35">
        <f t="shared" si="8"/>
        <v>66</v>
      </c>
      <c r="C92" s="26">
        <f t="shared" si="9"/>
        <v>15318.156852950999</v>
      </c>
      <c r="D92" s="26">
        <f t="shared" si="10"/>
        <v>10484.973857078501</v>
      </c>
      <c r="E92" s="26">
        <f>IF(B92="","-",SUM($D$27:D92))</f>
        <v>764362.0321483137</v>
      </c>
      <c r="F92" s="26">
        <f aca="true" t="shared" si="11" ref="F92:F155">IF(B92="","-",C92-D92)</f>
        <v>4833.1829958724975</v>
      </c>
      <c r="G92" s="26">
        <f>IF(B92="","-",SUM($F$27:F92))</f>
        <v>246636.32014645226</v>
      </c>
      <c r="H92" s="26">
        <f aca="true" t="shared" si="12" ref="H92:H155">IF(B92="","-",H91-F92)</f>
        <v>1253363.6798535476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2:34" s="17" customFormat="1" ht="14.25" customHeight="1">
      <c r="B93" s="35">
        <f t="shared" si="8"/>
        <v>67</v>
      </c>
      <c r="C93" s="26">
        <f t="shared" si="9"/>
        <v>15318.156852950999</v>
      </c>
      <c r="D93" s="26">
        <f t="shared" si="10"/>
        <v>10444.697332112897</v>
      </c>
      <c r="E93" s="26">
        <f>IF(B93="","-",SUM($D$27:D93))</f>
        <v>774806.7294804266</v>
      </c>
      <c r="F93" s="26">
        <f t="shared" si="11"/>
        <v>4873.4595208381015</v>
      </c>
      <c r="G93" s="26">
        <f>IF(B93="","-",SUM($F$27:F93))</f>
        <v>251509.77966729036</v>
      </c>
      <c r="H93" s="26">
        <f t="shared" si="12"/>
        <v>1248490.2203327096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2:34" s="17" customFormat="1" ht="14.25" customHeight="1">
      <c r="B94" s="35">
        <f t="shared" si="8"/>
        <v>68</v>
      </c>
      <c r="C94" s="26">
        <f t="shared" si="9"/>
        <v>15318.156852950999</v>
      </c>
      <c r="D94" s="26">
        <f t="shared" si="10"/>
        <v>10404.085169439246</v>
      </c>
      <c r="E94" s="26">
        <f>IF(B94="","-",SUM($D$27:D94))</f>
        <v>785210.8146498658</v>
      </c>
      <c r="F94" s="26">
        <f t="shared" si="11"/>
        <v>4914.071683511753</v>
      </c>
      <c r="G94" s="26">
        <f>IF(B94="","-",SUM($F$27:F94))</f>
        <v>256423.8513508021</v>
      </c>
      <c r="H94" s="26">
        <f t="shared" si="12"/>
        <v>1243576.1486491978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2:34" s="17" customFormat="1" ht="14.25" customHeight="1">
      <c r="B95" s="35">
        <f t="shared" si="8"/>
        <v>69</v>
      </c>
      <c r="C95" s="26">
        <f t="shared" si="9"/>
        <v>15318.156852950999</v>
      </c>
      <c r="D95" s="26">
        <f t="shared" si="10"/>
        <v>10363.134572076648</v>
      </c>
      <c r="E95" s="26">
        <f>IF(B95="","-",SUM($D$27:D95))</f>
        <v>795573.9492219425</v>
      </c>
      <c r="F95" s="26">
        <f t="shared" si="11"/>
        <v>4955.022280874351</v>
      </c>
      <c r="G95" s="26">
        <f>IF(B95="","-",SUM($F$27:F95))</f>
        <v>261378.87363167646</v>
      </c>
      <c r="H95" s="26">
        <f t="shared" si="12"/>
        <v>1238621.1263683233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2:34" s="17" customFormat="1" ht="14.25" customHeight="1">
      <c r="B96" s="35">
        <f t="shared" si="8"/>
        <v>70</v>
      </c>
      <c r="C96" s="26">
        <f t="shared" si="9"/>
        <v>15318.156852950999</v>
      </c>
      <c r="D96" s="26">
        <f t="shared" si="10"/>
        <v>10321.842719736027</v>
      </c>
      <c r="E96" s="26">
        <f>IF(B96="","-",SUM($D$27:D96))</f>
        <v>805895.7919416785</v>
      </c>
      <c r="F96" s="26">
        <f t="shared" si="11"/>
        <v>4996.314133214972</v>
      </c>
      <c r="G96" s="26">
        <f>IF(B96="","-",SUM($F$27:F96))</f>
        <v>266375.1877648914</v>
      </c>
      <c r="H96" s="26">
        <f t="shared" si="12"/>
        <v>1233624.8122351083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2:34" s="17" customFormat="1" ht="14.25" customHeight="1">
      <c r="B97" s="35">
        <f t="shared" si="8"/>
        <v>71</v>
      </c>
      <c r="C97" s="26">
        <f t="shared" si="9"/>
        <v>15318.156852950999</v>
      </c>
      <c r="D97" s="26">
        <f t="shared" si="10"/>
        <v>10280.206768625903</v>
      </c>
      <c r="E97" s="26">
        <f>IF(B97="","-",SUM($D$27:D97))</f>
        <v>816175.9987103044</v>
      </c>
      <c r="F97" s="26">
        <f t="shared" si="11"/>
        <v>5037.950084325095</v>
      </c>
      <c r="G97" s="26">
        <f>IF(B97="","-",SUM($F$27:F97))</f>
        <v>271413.1378492165</v>
      </c>
      <c r="H97" s="26">
        <f t="shared" si="12"/>
        <v>1228586.8621507832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 s="17" customFormat="1" ht="14.25" customHeight="1">
      <c r="A98" s="29"/>
      <c r="B98" s="36">
        <f t="shared" si="8"/>
        <v>72</v>
      </c>
      <c r="C98" s="37">
        <f t="shared" si="9"/>
        <v>15318.156852950999</v>
      </c>
      <c r="D98" s="37">
        <f t="shared" si="10"/>
        <v>10238.223851256527</v>
      </c>
      <c r="E98" s="37">
        <f>IF(B98="","-",SUM($D$27:D98))</f>
        <v>826414.2225615609</v>
      </c>
      <c r="F98" s="37">
        <f t="shared" si="11"/>
        <v>5079.933001694471</v>
      </c>
      <c r="G98" s="37">
        <f>IF(B98="","-",SUM($F$27:F98))</f>
        <v>276493.07085091097</v>
      </c>
      <c r="H98" s="37">
        <f t="shared" si="12"/>
        <v>1223506.9291490887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1:34" s="29" customFormat="1" ht="14.25" customHeight="1">
      <c r="A99" s="17"/>
      <c r="B99" s="35">
        <f t="shared" si="8"/>
        <v>73</v>
      </c>
      <c r="C99" s="26">
        <f t="shared" si="9"/>
        <v>15318.156852950999</v>
      </c>
      <c r="D99" s="26">
        <f t="shared" si="10"/>
        <v>10195.891076242406</v>
      </c>
      <c r="E99" s="26">
        <f>IF(B99="","-",SUM($D$27:D99))</f>
        <v>836610.1136378034</v>
      </c>
      <c r="F99" s="26">
        <f t="shared" si="11"/>
        <v>5122.265776708593</v>
      </c>
      <c r="G99" s="26">
        <f>IF(B99="","-",SUM($F$27:F99))</f>
        <v>281615.3366276196</v>
      </c>
      <c r="H99" s="26">
        <f t="shared" si="12"/>
        <v>1218384.6633723802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2:34" s="17" customFormat="1" ht="14.25" customHeight="1">
      <c r="B100" s="35">
        <f t="shared" si="8"/>
        <v>74</v>
      </c>
      <c r="C100" s="26">
        <f t="shared" si="9"/>
        <v>15318.156852950999</v>
      </c>
      <c r="D100" s="26">
        <f t="shared" si="10"/>
        <v>10153.205528103168</v>
      </c>
      <c r="E100" s="26">
        <f>IF(B100="","-",SUM($D$27:D100))</f>
        <v>846763.3191659065</v>
      </c>
      <c r="F100" s="26">
        <f t="shared" si="11"/>
        <v>5164.951324847831</v>
      </c>
      <c r="G100" s="26">
        <f>IF(B100="","-",SUM($F$27:F100))</f>
        <v>286780.2879524674</v>
      </c>
      <c r="H100" s="26">
        <f t="shared" si="12"/>
        <v>1213219.7120475324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2:34" s="17" customFormat="1" ht="14.25" customHeight="1">
      <c r="B101" s="35">
        <f t="shared" si="8"/>
        <v>75</v>
      </c>
      <c r="C101" s="26">
        <f t="shared" si="9"/>
        <v>15318.156852950999</v>
      </c>
      <c r="D101" s="26">
        <f t="shared" si="10"/>
        <v>10110.16426706277</v>
      </c>
      <c r="E101" s="26">
        <f>IF(B101="","-",SUM($D$27:D101))</f>
        <v>856873.4834329693</v>
      </c>
      <c r="F101" s="26">
        <f t="shared" si="11"/>
        <v>5207.992585888229</v>
      </c>
      <c r="G101" s="26">
        <f>IF(B101="","-",SUM($F$27:F101))</f>
        <v>291988.28053835564</v>
      </c>
      <c r="H101" s="26">
        <f t="shared" si="12"/>
        <v>1208011.7194616443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2:34" s="17" customFormat="1" ht="14.25" customHeight="1">
      <c r="B102" s="35">
        <f t="shared" si="8"/>
        <v>76</v>
      </c>
      <c r="C102" s="26">
        <f t="shared" si="9"/>
        <v>15318.156852950999</v>
      </c>
      <c r="D102" s="26">
        <f t="shared" si="10"/>
        <v>10066.764328847035</v>
      </c>
      <c r="E102" s="26">
        <f>IF(B102="","-",SUM($D$27:D102))</f>
        <v>866940.2477618164</v>
      </c>
      <c r="F102" s="26">
        <f t="shared" si="11"/>
        <v>5251.392524103963</v>
      </c>
      <c r="G102" s="26">
        <f>IF(B102="","-",SUM($F$27:F102))</f>
        <v>297239.6730624596</v>
      </c>
      <c r="H102" s="26">
        <f t="shared" si="12"/>
        <v>1202760.3269375404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2:34" s="17" customFormat="1" ht="14.25" customHeight="1">
      <c r="B103" s="35">
        <f t="shared" si="8"/>
        <v>77</v>
      </c>
      <c r="C103" s="26">
        <f t="shared" si="9"/>
        <v>15318.156852950999</v>
      </c>
      <c r="D103" s="26">
        <f t="shared" si="10"/>
        <v>10023.002724479504</v>
      </c>
      <c r="E103" s="26">
        <f>IF(B103="","-",SUM($D$27:D103))</f>
        <v>876963.2504862959</v>
      </c>
      <c r="F103" s="26">
        <f t="shared" si="11"/>
        <v>5295.154128471495</v>
      </c>
      <c r="G103" s="26">
        <f>IF(B103="","-",SUM($F$27:F103))</f>
        <v>302534.82719093113</v>
      </c>
      <c r="H103" s="26">
        <f t="shared" si="12"/>
        <v>1197465.172809069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2:34" s="17" customFormat="1" ht="14.25" customHeight="1">
      <c r="B104" s="35">
        <f t="shared" si="8"/>
        <v>78</v>
      </c>
      <c r="C104" s="26">
        <f t="shared" si="9"/>
        <v>15318.156852950999</v>
      </c>
      <c r="D104" s="26">
        <f t="shared" si="10"/>
        <v>9978.876440075575</v>
      </c>
      <c r="E104" s="26">
        <f>IF(B104="","-",SUM($D$27:D104))</f>
        <v>886942.1269263715</v>
      </c>
      <c r="F104" s="26">
        <f t="shared" si="11"/>
        <v>5339.280412875423</v>
      </c>
      <c r="G104" s="26">
        <f>IF(B104="","-",SUM($F$27:F104))</f>
        <v>307874.10760380654</v>
      </c>
      <c r="H104" s="26">
        <f t="shared" si="12"/>
        <v>1192125.8923961937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2:34" s="17" customFormat="1" ht="14.25" customHeight="1">
      <c r="B105" s="35">
        <f t="shared" si="8"/>
        <v>79</v>
      </c>
      <c r="C105" s="26">
        <f t="shared" si="9"/>
        <v>15318.156852950999</v>
      </c>
      <c r="D105" s="26">
        <f t="shared" si="10"/>
        <v>9934.382436634947</v>
      </c>
      <c r="E105" s="26">
        <f>IF(B105="","-",SUM($D$27:D105))</f>
        <v>896876.5093630065</v>
      </c>
      <c r="F105" s="26">
        <f t="shared" si="11"/>
        <v>5383.774416316051</v>
      </c>
      <c r="G105" s="26">
        <f>IF(B105="","-",SUM($F$27:F105))</f>
        <v>313257.8820201226</v>
      </c>
      <c r="H105" s="26">
        <f t="shared" si="12"/>
        <v>1186742.1179798776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2:34" s="17" customFormat="1" ht="14.25" customHeight="1">
      <c r="B106" s="35">
        <f t="shared" si="8"/>
        <v>80</v>
      </c>
      <c r="C106" s="26">
        <f t="shared" si="9"/>
        <v>15318.156852950999</v>
      </c>
      <c r="D106" s="26">
        <f t="shared" si="10"/>
        <v>9889.517649832313</v>
      </c>
      <c r="E106" s="26">
        <f>IF(B106="","-",SUM($D$27:D106))</f>
        <v>906766.0270128387</v>
      </c>
      <c r="F106" s="26">
        <f t="shared" si="11"/>
        <v>5428.639203118686</v>
      </c>
      <c r="G106" s="26">
        <f>IF(B106="","-",SUM($F$27:F106))</f>
        <v>318686.5212232413</v>
      </c>
      <c r="H106" s="26">
        <f t="shared" si="12"/>
        <v>1181313.478776759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2:34" s="17" customFormat="1" ht="14.25" customHeight="1">
      <c r="B107" s="35">
        <f t="shared" si="8"/>
        <v>81</v>
      </c>
      <c r="C107" s="26">
        <f t="shared" si="9"/>
        <v>15318.156852950999</v>
      </c>
      <c r="D107" s="26">
        <f t="shared" si="10"/>
        <v>9844.278989806326</v>
      </c>
      <c r="E107" s="26">
        <f>IF(B107="","-",SUM($D$27:D107))</f>
        <v>916610.306002645</v>
      </c>
      <c r="F107" s="26">
        <f t="shared" si="11"/>
        <v>5473.877863144673</v>
      </c>
      <c r="G107" s="26">
        <f>IF(B107="","-",SUM($F$27:F107))</f>
        <v>324160.39908638597</v>
      </c>
      <c r="H107" s="26">
        <f t="shared" si="12"/>
        <v>1175839.6009136143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2:34" s="17" customFormat="1" ht="14.25" customHeight="1">
      <c r="B108" s="35">
        <f t="shared" si="8"/>
        <v>82</v>
      </c>
      <c r="C108" s="26">
        <f t="shared" si="9"/>
        <v>15318.156852950999</v>
      </c>
      <c r="D108" s="26">
        <f t="shared" si="10"/>
        <v>9798.663340946785</v>
      </c>
      <c r="E108" s="26">
        <f>IF(B108="","-",SUM($D$27:D108))</f>
        <v>926408.9693435918</v>
      </c>
      <c r="F108" s="26">
        <f t="shared" si="11"/>
        <v>5519.493512004214</v>
      </c>
      <c r="G108" s="26">
        <f>IF(B108="","-",SUM($F$27:F108))</f>
        <v>329679.8925983902</v>
      </c>
      <c r="H108" s="26">
        <f t="shared" si="12"/>
        <v>1170320.1074016101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2:34" s="17" customFormat="1" ht="14.25" customHeight="1">
      <c r="B109" s="35">
        <f t="shared" si="8"/>
        <v>83</v>
      </c>
      <c r="C109" s="26">
        <f t="shared" si="9"/>
        <v>15318.156852950999</v>
      </c>
      <c r="D109" s="26">
        <f t="shared" si="10"/>
        <v>9752.667561680084</v>
      </c>
      <c r="E109" s="26">
        <f>IF(B109="","-",SUM($D$27:D109))</f>
        <v>936161.6369052719</v>
      </c>
      <c r="F109" s="26">
        <f t="shared" si="11"/>
        <v>5565.489291270915</v>
      </c>
      <c r="G109" s="26">
        <f>IF(B109="","-",SUM($F$27:F109))</f>
        <v>335245.3818896611</v>
      </c>
      <c r="H109" s="26">
        <f t="shared" si="12"/>
        <v>1164754.6181103392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1:34" s="17" customFormat="1" ht="14.25" customHeight="1">
      <c r="A110" s="29"/>
      <c r="B110" s="36">
        <f t="shared" si="8"/>
        <v>84</v>
      </c>
      <c r="C110" s="37">
        <f t="shared" si="9"/>
        <v>15318.156852950999</v>
      </c>
      <c r="D110" s="37">
        <f t="shared" si="10"/>
        <v>9706.288484252826</v>
      </c>
      <c r="E110" s="37">
        <f>IF(B110="","-",SUM($D$27:D110))</f>
        <v>945867.9253895248</v>
      </c>
      <c r="F110" s="37">
        <f t="shared" si="11"/>
        <v>5611.868368698173</v>
      </c>
      <c r="G110" s="37">
        <f>IF(B110="","-",SUM($F$27:F110))</f>
        <v>340857.25025835924</v>
      </c>
      <c r="H110" s="37">
        <f t="shared" si="12"/>
        <v>1159142.7497416409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1:34" s="29" customFormat="1" ht="14.25" customHeight="1">
      <c r="A111" s="17"/>
      <c r="B111" s="35">
        <f t="shared" si="8"/>
        <v>85</v>
      </c>
      <c r="C111" s="26">
        <f t="shared" si="9"/>
        <v>15318.156852950999</v>
      </c>
      <c r="D111" s="26">
        <f t="shared" si="10"/>
        <v>9659.522914513675</v>
      </c>
      <c r="E111" s="26">
        <f>IF(B111="","-",SUM($D$27:D111))</f>
        <v>955527.4483040385</v>
      </c>
      <c r="F111" s="26">
        <f t="shared" si="11"/>
        <v>5658.633938437324</v>
      </c>
      <c r="G111" s="26">
        <f>IF(B111="","-",SUM($F$27:F111))</f>
        <v>346515.8841967966</v>
      </c>
      <c r="H111" s="26">
        <f t="shared" si="12"/>
        <v>1153484.1158032035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2:34" s="17" customFormat="1" ht="14.25" customHeight="1">
      <c r="B112" s="35">
        <f t="shared" si="8"/>
        <v>86</v>
      </c>
      <c r="C112" s="26">
        <f t="shared" si="9"/>
        <v>15318.156852950999</v>
      </c>
      <c r="D112" s="26">
        <f t="shared" si="10"/>
        <v>9612.367631693363</v>
      </c>
      <c r="E112" s="26">
        <f>IF(B112="","-",SUM($D$27:D112))</f>
        <v>965139.8159357319</v>
      </c>
      <c r="F112" s="26">
        <f t="shared" si="11"/>
        <v>5705.789221257635</v>
      </c>
      <c r="G112" s="26">
        <f>IF(B112="","-",SUM($F$27:F112))</f>
        <v>352221.6734180542</v>
      </c>
      <c r="H112" s="26">
        <f t="shared" si="12"/>
        <v>1147778.3265819459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</row>
    <row r="113" spans="2:34" s="17" customFormat="1" ht="14.25" customHeight="1">
      <c r="B113" s="35">
        <f t="shared" si="8"/>
        <v>87</v>
      </c>
      <c r="C113" s="26">
        <f t="shared" si="9"/>
        <v>15318.156852950999</v>
      </c>
      <c r="D113" s="26">
        <f t="shared" si="10"/>
        <v>9564.819388182883</v>
      </c>
      <c r="E113" s="26">
        <f>IF(B113="","-",SUM($D$27:D113))</f>
        <v>974704.6353239147</v>
      </c>
      <c r="F113" s="26">
        <f t="shared" si="11"/>
        <v>5753.337464768116</v>
      </c>
      <c r="G113" s="26">
        <f>IF(B113="","-",SUM($F$27:F113))</f>
        <v>357975.0108828223</v>
      </c>
      <c r="H113" s="26">
        <f t="shared" si="12"/>
        <v>1142024.9891171777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</row>
    <row r="114" spans="2:34" s="17" customFormat="1" ht="14.25" customHeight="1">
      <c r="B114" s="35">
        <f t="shared" si="8"/>
        <v>88</v>
      </c>
      <c r="C114" s="26">
        <f t="shared" si="9"/>
        <v>15318.156852950999</v>
      </c>
      <c r="D114" s="26">
        <f t="shared" si="10"/>
        <v>9516.874909309814</v>
      </c>
      <c r="E114" s="26">
        <f>IF(B114="","-",SUM($D$27:D114))</f>
        <v>984221.5102332245</v>
      </c>
      <c r="F114" s="26">
        <f t="shared" si="11"/>
        <v>5801.281943641185</v>
      </c>
      <c r="G114" s="26">
        <f>IF(B114="","-",SUM($F$27:F114))</f>
        <v>363776.29282646347</v>
      </c>
      <c r="H114" s="26">
        <f t="shared" si="12"/>
        <v>1136223.7071735365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</row>
    <row r="115" spans="2:34" s="17" customFormat="1" ht="14.25" customHeight="1">
      <c r="B115" s="35">
        <f t="shared" si="8"/>
        <v>89</v>
      </c>
      <c r="C115" s="26">
        <f t="shared" si="9"/>
        <v>15318.156852950999</v>
      </c>
      <c r="D115" s="26">
        <f t="shared" si="10"/>
        <v>9468.530893112804</v>
      </c>
      <c r="E115" s="26">
        <f>IF(B115="","-",SUM($D$27:D115))</f>
        <v>993690.0411263373</v>
      </c>
      <c r="F115" s="26">
        <f t="shared" si="11"/>
        <v>5849.625959838195</v>
      </c>
      <c r="G115" s="26">
        <f>IF(B115="","-",SUM($F$27:F115))</f>
        <v>369625.9187863017</v>
      </c>
      <c r="H115" s="26">
        <f t="shared" si="12"/>
        <v>1130374.0812136983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2:34" s="17" customFormat="1" ht="14.25" customHeight="1">
      <c r="B116" s="35">
        <f t="shared" si="8"/>
        <v>90</v>
      </c>
      <c r="C116" s="26">
        <f t="shared" si="9"/>
        <v>15318.156852950999</v>
      </c>
      <c r="D116" s="26">
        <f t="shared" si="10"/>
        <v>9419.784010114152</v>
      </c>
      <c r="E116" s="26">
        <f>IF(B116="","-",SUM($D$27:D116))</f>
        <v>1003109.8251364514</v>
      </c>
      <c r="F116" s="26">
        <f t="shared" si="11"/>
        <v>5898.372842836847</v>
      </c>
      <c r="G116" s="26">
        <f>IF(B116="","-",SUM($F$27:F116))</f>
        <v>375524.2916291385</v>
      </c>
      <c r="H116" s="26">
        <f t="shared" si="12"/>
        <v>1124475.7083708614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</row>
    <row r="117" spans="2:34" s="17" customFormat="1" ht="14.25" customHeight="1">
      <c r="B117" s="35">
        <f t="shared" si="8"/>
        <v>91</v>
      </c>
      <c r="C117" s="26">
        <f t="shared" si="9"/>
        <v>15318.156852950999</v>
      </c>
      <c r="D117" s="26">
        <f t="shared" si="10"/>
        <v>9370.63090309051</v>
      </c>
      <c r="E117" s="26">
        <f>IF(B117="","-",SUM($D$27:D117))</f>
        <v>1012480.4560395419</v>
      </c>
      <c r="F117" s="26">
        <f t="shared" si="11"/>
        <v>5947.525949860488</v>
      </c>
      <c r="G117" s="26">
        <f>IF(B117="","-",SUM($F$27:F117))</f>
        <v>381471.81757899903</v>
      </c>
      <c r="H117" s="26">
        <f t="shared" si="12"/>
        <v>1118528.182421001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</row>
    <row r="118" spans="2:34" s="17" customFormat="1" ht="14.25" customHeight="1">
      <c r="B118" s="35">
        <f t="shared" si="8"/>
        <v>92</v>
      </c>
      <c r="C118" s="26">
        <f t="shared" si="9"/>
        <v>15318.156852950999</v>
      </c>
      <c r="D118" s="26">
        <f t="shared" si="10"/>
        <v>9321.068186841674</v>
      </c>
      <c r="E118" s="26">
        <f>IF(B118="","-",SUM($D$27:D118))</f>
        <v>1021801.5242263835</v>
      </c>
      <c r="F118" s="26">
        <f t="shared" si="11"/>
        <v>5997.088666109325</v>
      </c>
      <c r="G118" s="26">
        <f>IF(B118="","-",SUM($F$27:F118))</f>
        <v>387468.90624510834</v>
      </c>
      <c r="H118" s="26">
        <f t="shared" si="12"/>
        <v>1112531.0937548915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</row>
    <row r="119" spans="2:34" s="17" customFormat="1" ht="14.25" customHeight="1">
      <c r="B119" s="35">
        <f t="shared" si="8"/>
        <v>93</v>
      </c>
      <c r="C119" s="26">
        <f t="shared" si="9"/>
        <v>15318.156852950999</v>
      </c>
      <c r="D119" s="26">
        <f t="shared" si="10"/>
        <v>9271.09244795743</v>
      </c>
      <c r="E119" s="26">
        <f>IF(B119="","-",SUM($D$27:D119))</f>
        <v>1031072.6166743409</v>
      </c>
      <c r="F119" s="26">
        <f t="shared" si="11"/>
        <v>6047.064404993569</v>
      </c>
      <c r="G119" s="26">
        <f>IF(B119="","-",SUM($F$27:F119))</f>
        <v>393515.9706501019</v>
      </c>
      <c r="H119" s="26">
        <f t="shared" si="12"/>
        <v>1106484.029349898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</row>
    <row r="120" spans="2:34" s="17" customFormat="1" ht="14.25" customHeight="1">
      <c r="B120" s="35">
        <f t="shared" si="8"/>
        <v>94</v>
      </c>
      <c r="C120" s="26">
        <f t="shared" si="9"/>
        <v>15318.156852950999</v>
      </c>
      <c r="D120" s="26">
        <f t="shared" si="10"/>
        <v>9220.700244582484</v>
      </c>
      <c r="E120" s="26">
        <f>IF(B120="","-",SUM($D$27:D120))</f>
        <v>1040293.3169189234</v>
      </c>
      <c r="F120" s="26">
        <f t="shared" si="11"/>
        <v>6097.456608368515</v>
      </c>
      <c r="G120" s="26">
        <f>IF(B120="","-",SUM($F$27:F120))</f>
        <v>399613.4272584704</v>
      </c>
      <c r="H120" s="26">
        <f t="shared" si="12"/>
        <v>1100386.5727415294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2:34" s="17" customFormat="1" ht="14.25" customHeight="1">
      <c r="B121" s="35">
        <f t="shared" si="8"/>
        <v>95</v>
      </c>
      <c r="C121" s="26">
        <f t="shared" si="9"/>
        <v>15318.156852950999</v>
      </c>
      <c r="D121" s="26">
        <f t="shared" si="10"/>
        <v>9169.888106179413</v>
      </c>
      <c r="E121" s="26">
        <f>IF(B121="","-",SUM($D$27:D121))</f>
        <v>1049463.2050251027</v>
      </c>
      <c r="F121" s="26">
        <f t="shared" si="11"/>
        <v>6148.268746771586</v>
      </c>
      <c r="G121" s="26">
        <f>IF(B121="","-",SUM($F$27:F121))</f>
        <v>405761.69600524195</v>
      </c>
      <c r="H121" s="26">
        <f t="shared" si="12"/>
        <v>1094238.3039947578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</row>
    <row r="122" spans="1:34" s="17" customFormat="1" ht="14.25" customHeight="1">
      <c r="A122" s="29"/>
      <c r="B122" s="36">
        <f t="shared" si="8"/>
        <v>96</v>
      </c>
      <c r="C122" s="37">
        <f t="shared" si="9"/>
        <v>15318.156852950999</v>
      </c>
      <c r="D122" s="37">
        <f t="shared" si="10"/>
        <v>9118.652533289649</v>
      </c>
      <c r="E122" s="37">
        <f>IF(B122="","-",SUM($D$27:D122))</f>
        <v>1058581.8575583925</v>
      </c>
      <c r="F122" s="37">
        <f t="shared" si="11"/>
        <v>6199.50431966135</v>
      </c>
      <c r="G122" s="37">
        <f>IF(B122="","-",SUM($F$27:F122))</f>
        <v>411961.2003249033</v>
      </c>
      <c r="H122" s="37">
        <f t="shared" si="12"/>
        <v>1088038.7996750965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</row>
    <row r="123" spans="1:34" s="29" customFormat="1" ht="14.25" customHeight="1">
      <c r="A123" s="17"/>
      <c r="B123" s="35">
        <f t="shared" si="8"/>
        <v>97</v>
      </c>
      <c r="C123" s="26">
        <f t="shared" si="9"/>
        <v>15318.156852950999</v>
      </c>
      <c r="D123" s="26">
        <f t="shared" si="10"/>
        <v>9066.98999729247</v>
      </c>
      <c r="E123" s="26">
        <f>IF(B123="","-",SUM($D$27:D123))</f>
        <v>1067648.8475556849</v>
      </c>
      <c r="F123" s="26">
        <f t="shared" si="11"/>
        <v>6251.166855658528</v>
      </c>
      <c r="G123" s="26">
        <f>IF(B123="","-",SUM($F$27:F123))</f>
        <v>418212.3671805618</v>
      </c>
      <c r="H123" s="26">
        <f t="shared" si="12"/>
        <v>1081787.632819438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2:34" s="17" customFormat="1" ht="14.25" customHeight="1">
      <c r="B124" s="35">
        <f t="shared" si="8"/>
        <v>98</v>
      </c>
      <c r="C124" s="26">
        <f t="shared" si="9"/>
        <v>15318.156852950999</v>
      </c>
      <c r="D124" s="26">
        <f t="shared" si="10"/>
        <v>9014.896940161982</v>
      </c>
      <c r="E124" s="26">
        <f>IF(B124="","-",SUM($D$27:D124))</f>
        <v>1076663.7444958468</v>
      </c>
      <c r="F124" s="26">
        <f t="shared" si="11"/>
        <v>6303.259912789017</v>
      </c>
      <c r="G124" s="26">
        <f>IF(B124="","-",SUM($F$27:F124))</f>
        <v>424515.62709335086</v>
      </c>
      <c r="H124" s="26">
        <f t="shared" si="12"/>
        <v>1075484.3729066488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2:34" s="17" customFormat="1" ht="14.25" customHeight="1">
      <c r="B125" s="35">
        <f t="shared" si="8"/>
        <v>99</v>
      </c>
      <c r="C125" s="26">
        <f t="shared" si="9"/>
        <v>15318.156852950999</v>
      </c>
      <c r="D125" s="26">
        <f t="shared" si="10"/>
        <v>8962.369774222074</v>
      </c>
      <c r="E125" s="26">
        <f>IF(B125="","-",SUM($D$27:D125))</f>
        <v>1085626.114270069</v>
      </c>
      <c r="F125" s="26">
        <f t="shared" si="11"/>
        <v>6355.787078728925</v>
      </c>
      <c r="G125" s="26">
        <f>IF(B125="","-",SUM($F$27:F125))</f>
        <v>430871.41417207976</v>
      </c>
      <c r="H125" s="26">
        <f t="shared" si="12"/>
        <v>1069128.58582792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</row>
    <row r="126" spans="2:34" s="17" customFormat="1" ht="14.25" customHeight="1">
      <c r="B126" s="35">
        <f t="shared" si="8"/>
        <v>100</v>
      </c>
      <c r="C126" s="26">
        <f t="shared" si="9"/>
        <v>15318.156852950999</v>
      </c>
      <c r="D126" s="26">
        <f t="shared" si="10"/>
        <v>8909.404881899332</v>
      </c>
      <c r="E126" s="26">
        <f>IF(B126="","-",SUM($D$27:D126))</f>
        <v>1094535.5191519682</v>
      </c>
      <c r="F126" s="26">
        <f t="shared" si="11"/>
        <v>6408.751971051666</v>
      </c>
      <c r="G126" s="26">
        <f>IF(B126="","-",SUM($F$27:F126))</f>
        <v>437280.16614313144</v>
      </c>
      <c r="H126" s="26">
        <f t="shared" si="12"/>
        <v>1062719.8338568683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</row>
    <row r="127" spans="2:34" s="17" customFormat="1" ht="14.25" customHeight="1">
      <c r="B127" s="35">
        <f t="shared" si="8"/>
        <v>101</v>
      </c>
      <c r="C127" s="26">
        <f t="shared" si="9"/>
        <v>15318.156852950999</v>
      </c>
      <c r="D127" s="26">
        <f t="shared" si="10"/>
        <v>8855.998615473902</v>
      </c>
      <c r="E127" s="26">
        <f>IF(B127="","-",SUM($D$27:D127))</f>
        <v>1103391.5177674422</v>
      </c>
      <c r="F127" s="26">
        <f t="shared" si="11"/>
        <v>6462.158237477097</v>
      </c>
      <c r="G127" s="26">
        <f>IF(B127="","-",SUM($F$27:F127))</f>
        <v>443742.32438060857</v>
      </c>
      <c r="H127" s="26">
        <f t="shared" si="12"/>
        <v>1056257.6756193913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</row>
    <row r="128" spans="2:34" s="17" customFormat="1" ht="14.25" customHeight="1">
      <c r="B128" s="35">
        <f t="shared" si="8"/>
        <v>102</v>
      </c>
      <c r="C128" s="26">
        <f t="shared" si="9"/>
        <v>15318.156852950999</v>
      </c>
      <c r="D128" s="26">
        <f t="shared" si="10"/>
        <v>8802.14729682826</v>
      </c>
      <c r="E128" s="26">
        <f>IF(B128="","-",SUM($D$27:D128))</f>
        <v>1112193.6650642704</v>
      </c>
      <c r="F128" s="26">
        <f t="shared" si="11"/>
        <v>6516.009556122739</v>
      </c>
      <c r="G128" s="26">
        <f>IF(B128="","-",SUM($F$27:F128))</f>
        <v>450258.33393673133</v>
      </c>
      <c r="H128" s="26">
        <f t="shared" si="12"/>
        <v>1049741.6660632684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</row>
    <row r="129" spans="2:34" s="17" customFormat="1" ht="14.25" customHeight="1">
      <c r="B129" s="35">
        <f t="shared" si="8"/>
        <v>103</v>
      </c>
      <c r="C129" s="26">
        <f t="shared" si="9"/>
        <v>15318.156852950999</v>
      </c>
      <c r="D129" s="26">
        <f t="shared" si="10"/>
        <v>8747.847217193903</v>
      </c>
      <c r="E129" s="26">
        <f>IF(B129="","-",SUM($D$27:D129))</f>
        <v>1120941.5122814642</v>
      </c>
      <c r="F129" s="26">
        <f t="shared" si="11"/>
        <v>6570.309635757096</v>
      </c>
      <c r="G129" s="26">
        <f>IF(B129="","-",SUM($F$27:F129))</f>
        <v>456828.64357248845</v>
      </c>
      <c r="H129" s="26">
        <f t="shared" si="12"/>
        <v>1043171.3564275113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</row>
    <row r="130" spans="2:34" s="17" customFormat="1" ht="14.25" customHeight="1">
      <c r="B130" s="35">
        <f t="shared" si="8"/>
        <v>104</v>
      </c>
      <c r="C130" s="26">
        <f t="shared" si="9"/>
        <v>15318.156852950999</v>
      </c>
      <c r="D130" s="26">
        <f t="shared" si="10"/>
        <v>8693.094636895927</v>
      </c>
      <c r="E130" s="26">
        <f>IF(B130="","-",SUM($D$27:D130))</f>
        <v>1129634.60691836</v>
      </c>
      <c r="F130" s="26">
        <f t="shared" si="11"/>
        <v>6625.062216055072</v>
      </c>
      <c r="G130" s="26">
        <f>IF(B130="","-",SUM($F$27:F130))</f>
        <v>463453.7057885435</v>
      </c>
      <c r="H130" s="26">
        <f t="shared" si="12"/>
        <v>1036546.2942114562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2:34" s="17" customFormat="1" ht="14.25" customHeight="1">
      <c r="B131" s="35">
        <f t="shared" si="8"/>
        <v>105</v>
      </c>
      <c r="C131" s="26">
        <f t="shared" si="9"/>
        <v>15318.156852950999</v>
      </c>
      <c r="D131" s="26">
        <f t="shared" si="10"/>
        <v>8637.885785095468</v>
      </c>
      <c r="E131" s="26">
        <f>IF(B131="","-",SUM($D$27:D131))</f>
        <v>1138272.4927034555</v>
      </c>
      <c r="F131" s="26">
        <f t="shared" si="11"/>
        <v>6680.27106785553</v>
      </c>
      <c r="G131" s="26">
        <f>IF(B131="","-",SUM($F$27:F131))</f>
        <v>470133.97685639904</v>
      </c>
      <c r="H131" s="26">
        <f t="shared" si="12"/>
        <v>1029866.0231436007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2:34" s="17" customFormat="1" ht="14.25" customHeight="1">
      <c r="B132" s="35">
        <f t="shared" si="8"/>
        <v>106</v>
      </c>
      <c r="C132" s="26">
        <f t="shared" si="9"/>
        <v>15318.156852950999</v>
      </c>
      <c r="D132" s="26">
        <f t="shared" si="10"/>
        <v>8582.216859530006</v>
      </c>
      <c r="E132" s="26">
        <f>IF(B132="","-",SUM($D$27:D132))</f>
        <v>1146854.7095629855</v>
      </c>
      <c r="F132" s="26">
        <f t="shared" si="11"/>
        <v>6735.939993420992</v>
      </c>
      <c r="G132" s="26">
        <f>IF(B132="","-",SUM($F$27:F132))</f>
        <v>476869.91684982</v>
      </c>
      <c r="H132" s="26">
        <f t="shared" si="12"/>
        <v>1023130.0831501797</v>
      </c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2:34" s="17" customFormat="1" ht="14.25" customHeight="1">
      <c r="B133" s="35">
        <f t="shared" si="8"/>
        <v>107</v>
      </c>
      <c r="C133" s="26">
        <f t="shared" si="9"/>
        <v>15318.156852950999</v>
      </c>
      <c r="D133" s="26">
        <f t="shared" si="10"/>
        <v>8526.084026251498</v>
      </c>
      <c r="E133" s="26">
        <f>IF(B133="","-",SUM($D$27:D133))</f>
        <v>1155380.793589237</v>
      </c>
      <c r="F133" s="26">
        <f t="shared" si="11"/>
        <v>6792.072826699501</v>
      </c>
      <c r="G133" s="26">
        <f>IF(B133="","-",SUM($F$27:F133))</f>
        <v>483661.98967651953</v>
      </c>
      <c r="H133" s="26">
        <f t="shared" si="12"/>
        <v>1016338.0103234802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</row>
    <row r="134" spans="1:34" s="17" customFormat="1" ht="14.25" customHeight="1">
      <c r="A134" s="29"/>
      <c r="B134" s="36">
        <f t="shared" si="8"/>
        <v>108</v>
      </c>
      <c r="C134" s="37">
        <f t="shared" si="9"/>
        <v>15318.156852950999</v>
      </c>
      <c r="D134" s="37">
        <f t="shared" si="10"/>
        <v>8469.483419362336</v>
      </c>
      <c r="E134" s="37">
        <f>IF(B134="","-",SUM($D$27:D134))</f>
        <v>1163850.2770085991</v>
      </c>
      <c r="F134" s="37">
        <f t="shared" si="11"/>
        <v>6848.673433588663</v>
      </c>
      <c r="G134" s="37">
        <f>IF(B134="","-",SUM($F$27:F134))</f>
        <v>490510.6631101082</v>
      </c>
      <c r="H134" s="37">
        <f t="shared" si="12"/>
        <v>1009489.3368898915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</row>
    <row r="135" spans="1:34" s="29" customFormat="1" ht="14.25" customHeight="1">
      <c r="A135" s="17"/>
      <c r="B135" s="35">
        <f t="shared" si="8"/>
        <v>109</v>
      </c>
      <c r="C135" s="26">
        <f t="shared" si="9"/>
        <v>15318.156852950999</v>
      </c>
      <c r="D135" s="26">
        <f t="shared" si="10"/>
        <v>8412.411140749096</v>
      </c>
      <c r="E135" s="26">
        <f>IF(B135="","-",SUM($D$27:D135))</f>
        <v>1172262.6881493481</v>
      </c>
      <c r="F135" s="26">
        <f t="shared" si="11"/>
        <v>6905.745712201902</v>
      </c>
      <c r="G135" s="26">
        <f>IF(B135="","-",SUM($F$27:F135))</f>
        <v>497416.4088223101</v>
      </c>
      <c r="H135" s="26">
        <f t="shared" si="12"/>
        <v>1002583.5911776896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</row>
    <row r="136" spans="2:34" s="17" customFormat="1" ht="14.25" customHeight="1">
      <c r="B136" s="35">
        <f t="shared" si="8"/>
        <v>110</v>
      </c>
      <c r="C136" s="26">
        <f t="shared" si="9"/>
        <v>15318.156852950999</v>
      </c>
      <c r="D136" s="26">
        <f t="shared" si="10"/>
        <v>8354.86325981408</v>
      </c>
      <c r="E136" s="26">
        <f>IF(B136="","-",SUM($D$27:D136))</f>
        <v>1180617.551409162</v>
      </c>
      <c r="F136" s="26">
        <f t="shared" si="11"/>
        <v>6963.293593136919</v>
      </c>
      <c r="G136" s="26">
        <f>IF(B136="","-",SUM($F$27:F136))</f>
        <v>504379.70241544704</v>
      </c>
      <c r="H136" s="26">
        <f t="shared" si="12"/>
        <v>995620.2975845527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</row>
    <row r="137" spans="2:34" s="17" customFormat="1" ht="14.25" customHeight="1">
      <c r="B137" s="35">
        <f t="shared" si="8"/>
        <v>111</v>
      </c>
      <c r="C137" s="26">
        <f t="shared" si="9"/>
        <v>15318.156852950999</v>
      </c>
      <c r="D137" s="26">
        <f t="shared" si="10"/>
        <v>8296.835813204605</v>
      </c>
      <c r="E137" s="26">
        <f>IF(B137="","-",SUM($D$27:D137))</f>
        <v>1188914.3872223666</v>
      </c>
      <c r="F137" s="26">
        <f t="shared" si="11"/>
        <v>7021.321039746394</v>
      </c>
      <c r="G137" s="26">
        <f>IF(B137="","-",SUM($F$27:F137))</f>
        <v>511401.02345519344</v>
      </c>
      <c r="H137" s="26">
        <f t="shared" si="12"/>
        <v>988598.9765448063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</row>
    <row r="138" spans="2:34" s="17" customFormat="1" ht="14.25" customHeight="1">
      <c r="B138" s="35">
        <f t="shared" si="8"/>
        <v>112</v>
      </c>
      <c r="C138" s="26">
        <f t="shared" si="9"/>
        <v>15318.156852950999</v>
      </c>
      <c r="D138" s="26">
        <f t="shared" si="10"/>
        <v>8238.324804540052</v>
      </c>
      <c r="E138" s="26">
        <f>IF(B138="","-",SUM($D$27:D138))</f>
        <v>1197152.7120269067</v>
      </c>
      <c r="F138" s="26">
        <f t="shared" si="11"/>
        <v>7079.832048410946</v>
      </c>
      <c r="G138" s="26">
        <f>IF(B138="","-",SUM($F$27:F138))</f>
        <v>518480.8555036044</v>
      </c>
      <c r="H138" s="26">
        <f t="shared" si="12"/>
        <v>981519.1444963954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</row>
    <row r="139" spans="2:34" s="17" customFormat="1" ht="14.25" customHeight="1">
      <c r="B139" s="35">
        <f t="shared" si="8"/>
        <v>113</v>
      </c>
      <c r="C139" s="26">
        <f t="shared" si="9"/>
        <v>15318.156852950999</v>
      </c>
      <c r="D139" s="26">
        <f t="shared" si="10"/>
        <v>8179.326204136628</v>
      </c>
      <c r="E139" s="26">
        <f>IF(B139="","-",SUM($D$27:D139))</f>
        <v>1205332.0382310434</v>
      </c>
      <c r="F139" s="26">
        <f t="shared" si="11"/>
        <v>7138.830648814371</v>
      </c>
      <c r="G139" s="26">
        <f>IF(B139="","-",SUM($F$27:F139))</f>
        <v>525619.6861524187</v>
      </c>
      <c r="H139" s="26">
        <f t="shared" si="12"/>
        <v>974380.313847581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</row>
    <row r="140" spans="2:34" s="17" customFormat="1" ht="14.25" customHeight="1">
      <c r="B140" s="35">
        <f t="shared" si="8"/>
        <v>114</v>
      </c>
      <c r="C140" s="26">
        <f t="shared" si="9"/>
        <v>15318.156852950999</v>
      </c>
      <c r="D140" s="26">
        <f t="shared" si="10"/>
        <v>8119.835948729842</v>
      </c>
      <c r="E140" s="26">
        <f>IF(B140="","-",SUM($D$27:D140))</f>
        <v>1213451.8741797733</v>
      </c>
      <c r="F140" s="26">
        <f t="shared" si="11"/>
        <v>7198.3209042211565</v>
      </c>
      <c r="G140" s="26">
        <f>IF(B140="","-",SUM($F$27:F140))</f>
        <v>532818.0070566399</v>
      </c>
      <c r="H140" s="26">
        <f t="shared" si="12"/>
        <v>967181.9929433599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</row>
    <row r="141" spans="2:34" s="17" customFormat="1" ht="14.25" customHeight="1">
      <c r="B141" s="35">
        <f t="shared" si="8"/>
        <v>115</v>
      </c>
      <c r="C141" s="26">
        <f t="shared" si="9"/>
        <v>15318.156852950999</v>
      </c>
      <c r="D141" s="26">
        <f t="shared" si="10"/>
        <v>8059.849941194666</v>
      </c>
      <c r="E141" s="26">
        <f>IF(B141="","-",SUM($D$27:D141))</f>
        <v>1221511.724120968</v>
      </c>
      <c r="F141" s="26">
        <f t="shared" si="11"/>
        <v>7258.306911756333</v>
      </c>
      <c r="G141" s="26">
        <f>IF(B141="","-",SUM($F$27:F141))</f>
        <v>540076.3139683962</v>
      </c>
      <c r="H141" s="26">
        <f t="shared" si="12"/>
        <v>959923.6860316036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</row>
    <row r="142" spans="2:34" s="17" customFormat="1" ht="14.25" customHeight="1">
      <c r="B142" s="35">
        <f t="shared" si="8"/>
        <v>116</v>
      </c>
      <c r="C142" s="26">
        <f t="shared" si="9"/>
        <v>15318.156852950999</v>
      </c>
      <c r="D142" s="26">
        <f t="shared" si="10"/>
        <v>7999.364050263363</v>
      </c>
      <c r="E142" s="26">
        <f>IF(B142="","-",SUM($D$27:D142))</f>
        <v>1229511.0881712313</v>
      </c>
      <c r="F142" s="26">
        <f t="shared" si="11"/>
        <v>7318.792802687635</v>
      </c>
      <c r="G142" s="26">
        <f>IF(B142="","-",SUM($F$27:F142))</f>
        <v>547395.1067710838</v>
      </c>
      <c r="H142" s="26">
        <f t="shared" si="12"/>
        <v>952604.893228916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</row>
    <row r="143" spans="2:34" s="17" customFormat="1" ht="14.25" customHeight="1">
      <c r="B143" s="35">
        <f t="shared" si="8"/>
        <v>117</v>
      </c>
      <c r="C143" s="26">
        <f t="shared" si="9"/>
        <v>15318.156852950999</v>
      </c>
      <c r="D143" s="26">
        <f t="shared" si="10"/>
        <v>7938.374110240967</v>
      </c>
      <c r="E143" s="26">
        <f>IF(B143="","-",SUM($D$27:D143))</f>
        <v>1237449.4622814723</v>
      </c>
      <c r="F143" s="26">
        <f t="shared" si="11"/>
        <v>7379.782742710032</v>
      </c>
      <c r="G143" s="26">
        <f>IF(B143="","-",SUM($F$27:F143))</f>
        <v>554774.8895137939</v>
      </c>
      <c r="H143" s="26">
        <f t="shared" si="12"/>
        <v>945225.1104862059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</row>
    <row r="144" spans="2:34" s="17" customFormat="1" ht="14.25" customHeight="1">
      <c r="B144" s="35">
        <f t="shared" si="8"/>
        <v>118</v>
      </c>
      <c r="C144" s="26">
        <f t="shared" si="9"/>
        <v>15318.156852950999</v>
      </c>
      <c r="D144" s="26">
        <f t="shared" si="10"/>
        <v>7876.875920718382</v>
      </c>
      <c r="E144" s="26">
        <f>IF(B144="","-",SUM($D$27:D144))</f>
        <v>1245326.3382021906</v>
      </c>
      <c r="F144" s="26">
        <f t="shared" si="11"/>
        <v>7441.280932232617</v>
      </c>
      <c r="G144" s="26">
        <f>IF(B144="","-",SUM($F$27:F144))</f>
        <v>562216.1704460265</v>
      </c>
      <c r="H144" s="26">
        <f t="shared" si="12"/>
        <v>937783.8295539733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</row>
    <row r="145" spans="2:34" s="17" customFormat="1" ht="14.25" customHeight="1">
      <c r="B145" s="35">
        <f t="shared" si="8"/>
        <v>119</v>
      </c>
      <c r="C145" s="26">
        <f t="shared" si="9"/>
        <v>15318.156852950999</v>
      </c>
      <c r="D145" s="26">
        <f t="shared" si="10"/>
        <v>7814.8652462831105</v>
      </c>
      <c r="E145" s="26">
        <f>IF(B145="","-",SUM($D$27:D145))</f>
        <v>1253141.2034484737</v>
      </c>
      <c r="F145" s="26">
        <f t="shared" si="11"/>
        <v>7503.291606667888</v>
      </c>
      <c r="G145" s="26">
        <f>IF(B145="","-",SUM($F$27:F145))</f>
        <v>569719.4620526944</v>
      </c>
      <c r="H145" s="26">
        <f t="shared" si="12"/>
        <v>930280.5379473054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</row>
    <row r="146" spans="1:34" s="17" customFormat="1" ht="14.25" customHeight="1">
      <c r="A146" s="29"/>
      <c r="B146" s="36">
        <f t="shared" si="8"/>
        <v>120</v>
      </c>
      <c r="C146" s="37">
        <f t="shared" si="9"/>
        <v>15318.156852950999</v>
      </c>
      <c r="D146" s="37">
        <f t="shared" si="10"/>
        <v>7752.337816227545</v>
      </c>
      <c r="E146" s="37">
        <f>IF(B146="","-",SUM($D$27:D146))</f>
        <v>1260893.5412647012</v>
      </c>
      <c r="F146" s="37">
        <f t="shared" si="11"/>
        <v>7565.819036723454</v>
      </c>
      <c r="G146" s="37">
        <f>IF(B146="","-",SUM($F$27:F146))</f>
        <v>577285.2810894179</v>
      </c>
      <c r="H146" s="37">
        <f t="shared" si="12"/>
        <v>922714.7189105819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</row>
    <row r="147" spans="1:34" s="29" customFormat="1" ht="14.25" customHeight="1">
      <c r="A147" s="17"/>
      <c r="B147" s="35">
        <f t="shared" si="8"/>
        <v>121</v>
      </c>
      <c r="C147" s="26">
        <f t="shared" si="9"/>
        <v>15318.156852950999</v>
      </c>
      <c r="D147" s="26">
        <f t="shared" si="10"/>
        <v>7689.289324254849</v>
      </c>
      <c r="E147" s="26">
        <f>IF(B147="","-",SUM($D$27:D147))</f>
        <v>1268582.8305889561</v>
      </c>
      <c r="F147" s="26">
        <f t="shared" si="11"/>
        <v>7628.86752869615</v>
      </c>
      <c r="G147" s="26">
        <f>IF(B147="","-",SUM($F$27:F147))</f>
        <v>584914.1486181141</v>
      </c>
      <c r="H147" s="26">
        <f t="shared" si="12"/>
        <v>915085.8513818857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</row>
    <row r="148" spans="2:34" s="17" customFormat="1" ht="14.25" customHeight="1">
      <c r="B148" s="35">
        <f t="shared" si="8"/>
        <v>122</v>
      </c>
      <c r="C148" s="26">
        <f t="shared" si="9"/>
        <v>15318.156852950999</v>
      </c>
      <c r="D148" s="26">
        <f t="shared" si="10"/>
        <v>7625.7154281823805</v>
      </c>
      <c r="E148" s="26">
        <f>IF(B148="","-",SUM($D$27:D148))</f>
        <v>1276208.5460171385</v>
      </c>
      <c r="F148" s="26">
        <f t="shared" si="11"/>
        <v>7692.441424768618</v>
      </c>
      <c r="G148" s="26">
        <f>IF(B148="","-",SUM($F$27:F148))</f>
        <v>592606.5900428827</v>
      </c>
      <c r="H148" s="26">
        <f t="shared" si="12"/>
        <v>907393.409957117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</row>
    <row r="149" spans="2:34" s="17" customFormat="1" ht="14.25" customHeight="1">
      <c r="B149" s="35">
        <f t="shared" si="8"/>
        <v>123</v>
      </c>
      <c r="C149" s="26">
        <f t="shared" si="9"/>
        <v>15318.156852950999</v>
      </c>
      <c r="D149" s="26">
        <f t="shared" si="10"/>
        <v>7561.611749642642</v>
      </c>
      <c r="E149" s="26">
        <f>IF(B149="","-",SUM($D$27:D149))</f>
        <v>1283770.157766781</v>
      </c>
      <c r="F149" s="26">
        <f t="shared" si="11"/>
        <v>7756.545103308356</v>
      </c>
      <c r="G149" s="26">
        <f>IF(B149="","-",SUM($F$27:F149))</f>
        <v>600363.1351461911</v>
      </c>
      <c r="H149" s="26">
        <f t="shared" si="12"/>
        <v>899636.8648538087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</row>
    <row r="150" spans="2:34" s="17" customFormat="1" ht="14.25" customHeight="1">
      <c r="B150" s="35">
        <f t="shared" si="8"/>
        <v>124</v>
      </c>
      <c r="C150" s="26">
        <f t="shared" si="9"/>
        <v>15318.156852950999</v>
      </c>
      <c r="D150" s="26">
        <f t="shared" si="10"/>
        <v>7496.973873781739</v>
      </c>
      <c r="E150" s="26">
        <f>IF(B150="","-",SUM($D$27:D150))</f>
        <v>1291267.1316405628</v>
      </c>
      <c r="F150" s="26">
        <f t="shared" si="11"/>
        <v>7821.18297916926</v>
      </c>
      <c r="G150" s="26">
        <f>IF(B150="","-",SUM($F$27:F150))</f>
        <v>608184.3181253604</v>
      </c>
      <c r="H150" s="26">
        <f t="shared" si="12"/>
        <v>891815.6818746394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2:34" s="17" customFormat="1" ht="14.25" customHeight="1">
      <c r="B151" s="35">
        <f t="shared" si="8"/>
        <v>125</v>
      </c>
      <c r="C151" s="26">
        <f t="shared" si="9"/>
        <v>15318.156852950999</v>
      </c>
      <c r="D151" s="26">
        <f t="shared" si="10"/>
        <v>7431.797348955328</v>
      </c>
      <c r="E151" s="26">
        <f>IF(B151="","-",SUM($D$27:D151))</f>
        <v>1298698.9289895182</v>
      </c>
      <c r="F151" s="26">
        <f t="shared" si="11"/>
        <v>7886.359503995671</v>
      </c>
      <c r="G151" s="26">
        <f>IF(B151="","-",SUM($F$27:F151))</f>
        <v>616070.677629356</v>
      </c>
      <c r="H151" s="26">
        <f t="shared" si="12"/>
        <v>883929.3223706437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2:34" s="17" customFormat="1" ht="14.25" customHeight="1">
      <c r="B152" s="35">
        <f t="shared" si="8"/>
        <v>126</v>
      </c>
      <c r="C152" s="26">
        <f t="shared" si="9"/>
        <v>15318.156852950999</v>
      </c>
      <c r="D152" s="26">
        <f t="shared" si="10"/>
        <v>7366.077686422031</v>
      </c>
      <c r="E152" s="26">
        <f>IF(B152="","-",SUM($D$27:D152))</f>
        <v>1306065.0066759402</v>
      </c>
      <c r="F152" s="26">
        <f t="shared" si="11"/>
        <v>7952.079166528968</v>
      </c>
      <c r="G152" s="26">
        <f>IF(B152="","-",SUM($F$27:F152))</f>
        <v>624022.756795885</v>
      </c>
      <c r="H152" s="26">
        <f t="shared" si="12"/>
        <v>875977.2432041147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</row>
    <row r="153" spans="2:34" s="17" customFormat="1" ht="14.25" customHeight="1">
      <c r="B153" s="35">
        <f t="shared" si="8"/>
        <v>127</v>
      </c>
      <c r="C153" s="26">
        <f t="shared" si="9"/>
        <v>15318.156852950999</v>
      </c>
      <c r="D153" s="26">
        <f t="shared" si="10"/>
        <v>7299.810360034289</v>
      </c>
      <c r="E153" s="26">
        <f>IF(B153="","-",SUM($D$27:D153))</f>
        <v>1313364.8170359745</v>
      </c>
      <c r="F153" s="26">
        <f t="shared" si="11"/>
        <v>8018.346492916709</v>
      </c>
      <c r="G153" s="26">
        <f>IF(B153="","-",SUM($F$27:F153))</f>
        <v>632041.1032888017</v>
      </c>
      <c r="H153" s="26">
        <f t="shared" si="12"/>
        <v>867958.896711198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</row>
    <row r="154" spans="2:34" s="17" customFormat="1" ht="14.25" customHeight="1">
      <c r="B154" s="35">
        <f t="shared" si="8"/>
        <v>128</v>
      </c>
      <c r="C154" s="26">
        <f t="shared" si="9"/>
        <v>15318.156852950999</v>
      </c>
      <c r="D154" s="26">
        <f t="shared" si="10"/>
        <v>7232.99080592665</v>
      </c>
      <c r="E154" s="26">
        <f>IF(B154="","-",SUM($D$27:D154))</f>
        <v>1320597.8078419012</v>
      </c>
      <c r="F154" s="26">
        <f t="shared" si="11"/>
        <v>8085.166047024349</v>
      </c>
      <c r="G154" s="26">
        <f>IF(B154="","-",SUM($F$27:F154))</f>
        <v>640126.269335826</v>
      </c>
      <c r="H154" s="26">
        <f t="shared" si="12"/>
        <v>859873.7306641737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2:34" s="17" customFormat="1" ht="14.25" customHeight="1">
      <c r="B155" s="35">
        <f aca="true" t="shared" si="13" ref="B155:B218">IF(B154&gt;=$F$15,"",B154+1)</f>
        <v>129</v>
      </c>
      <c r="C155" s="26">
        <f aca="true" t="shared" si="14" ref="C155:C218">IF(B155="","-",$F$17)</f>
        <v>15318.156852950999</v>
      </c>
      <c r="D155" s="26">
        <f aca="true" t="shared" si="15" ref="D155:D218">IF(B155="","-",$F$14*H154)</f>
        <v>7165.614422201447</v>
      </c>
      <c r="E155" s="26">
        <f>IF(B155="","-",SUM($D$27:D155))</f>
        <v>1327763.4222641026</v>
      </c>
      <c r="F155" s="26">
        <f t="shared" si="11"/>
        <v>8152.542430749551</v>
      </c>
      <c r="G155" s="26">
        <f>IF(B155="","-",SUM($F$27:F155))</f>
        <v>648278.8117665756</v>
      </c>
      <c r="H155" s="26">
        <f t="shared" si="12"/>
        <v>851721.1882334242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2:34" s="17" customFormat="1" ht="14.25" customHeight="1">
      <c r="B156" s="35">
        <f t="shared" si="13"/>
        <v>130</v>
      </c>
      <c r="C156" s="26">
        <f t="shared" si="14"/>
        <v>15318.156852950999</v>
      </c>
      <c r="D156" s="26">
        <f t="shared" si="15"/>
        <v>7097.676568611868</v>
      </c>
      <c r="E156" s="26">
        <f>IF(B156="","-",SUM($D$27:D156))</f>
        <v>1334861.0988327144</v>
      </c>
      <c r="F156" s="26">
        <f aca="true" t="shared" si="16" ref="F156:F219">IF(B156="","-",C156-D156)</f>
        <v>8220.48028433913</v>
      </c>
      <c r="G156" s="26">
        <f>IF(B156="","-",SUM($F$27:F156))</f>
        <v>656499.2920509147</v>
      </c>
      <c r="H156" s="26">
        <f aca="true" t="shared" si="17" ref="H156:H219">IF(B156="","-",H155-F156)</f>
        <v>843500.707949085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</row>
    <row r="157" spans="2:34" s="17" customFormat="1" ht="14.25" customHeight="1">
      <c r="B157" s="35">
        <f t="shared" si="13"/>
        <v>131</v>
      </c>
      <c r="C157" s="26">
        <f t="shared" si="14"/>
        <v>15318.156852950999</v>
      </c>
      <c r="D157" s="26">
        <f t="shared" si="15"/>
        <v>7029.172566242375</v>
      </c>
      <c r="E157" s="26">
        <f>IF(B157="","-",SUM($D$27:D157))</f>
        <v>1341890.2713989567</v>
      </c>
      <c r="F157" s="26">
        <f t="shared" si="16"/>
        <v>8288.984286708623</v>
      </c>
      <c r="G157" s="26">
        <f>IF(B157="","-",SUM($F$27:F157))</f>
        <v>664788.2763376234</v>
      </c>
      <c r="H157" s="26">
        <f t="shared" si="17"/>
        <v>835211.7236623764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</row>
    <row r="158" spans="1:34" s="17" customFormat="1" ht="14.25" customHeight="1">
      <c r="A158" s="29"/>
      <c r="B158" s="36">
        <f t="shared" si="13"/>
        <v>132</v>
      </c>
      <c r="C158" s="37">
        <f t="shared" si="14"/>
        <v>15318.156852950999</v>
      </c>
      <c r="D158" s="37">
        <f t="shared" si="15"/>
        <v>6960.09769718647</v>
      </c>
      <c r="E158" s="37">
        <f>IF(B158="","-",SUM($D$27:D158))</f>
        <v>1348850.3690961432</v>
      </c>
      <c r="F158" s="37">
        <f t="shared" si="16"/>
        <v>8358.059155764528</v>
      </c>
      <c r="G158" s="37">
        <f>IF(B158="","-",SUM($F$27:F158))</f>
        <v>673146.3354933879</v>
      </c>
      <c r="H158" s="37">
        <f t="shared" si="17"/>
        <v>826853.6645066119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</row>
    <row r="159" spans="1:34" s="29" customFormat="1" ht="14.25" customHeight="1">
      <c r="A159" s="17"/>
      <c r="B159" s="35">
        <f t="shared" si="13"/>
        <v>133</v>
      </c>
      <c r="C159" s="26">
        <f t="shared" si="14"/>
        <v>15318.156852950999</v>
      </c>
      <c r="D159" s="26">
        <f t="shared" si="15"/>
        <v>6890.447204221766</v>
      </c>
      <c r="E159" s="26">
        <f>IF(B159="","-",SUM($D$27:D159))</f>
        <v>1355740.816300365</v>
      </c>
      <c r="F159" s="26">
        <f t="shared" si="16"/>
        <v>8427.709648729233</v>
      </c>
      <c r="G159" s="26">
        <f>IF(B159="","-",SUM($F$27:F159))</f>
        <v>681574.0451421171</v>
      </c>
      <c r="H159" s="26">
        <f t="shared" si="17"/>
        <v>818425.9548578827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2:34" s="17" customFormat="1" ht="14.25" customHeight="1">
      <c r="B160" s="35">
        <f t="shared" si="13"/>
        <v>134</v>
      </c>
      <c r="C160" s="26">
        <f t="shared" si="14"/>
        <v>15318.156852950999</v>
      </c>
      <c r="D160" s="26">
        <f t="shared" si="15"/>
        <v>6820.216290482355</v>
      </c>
      <c r="E160" s="26">
        <f>IF(B160="","-",SUM($D$27:D160))</f>
        <v>1362561.0325908472</v>
      </c>
      <c r="F160" s="26">
        <f t="shared" si="16"/>
        <v>8497.940562468644</v>
      </c>
      <c r="G160" s="26">
        <f>IF(B160="","-",SUM($F$27:F160))</f>
        <v>690071.9857045857</v>
      </c>
      <c r="H160" s="26">
        <f t="shared" si="17"/>
        <v>809928.0142954141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</row>
    <row r="161" spans="2:34" s="17" customFormat="1" ht="14.25" customHeight="1">
      <c r="B161" s="35">
        <f t="shared" si="13"/>
        <v>135</v>
      </c>
      <c r="C161" s="26">
        <f t="shared" si="14"/>
        <v>15318.156852950999</v>
      </c>
      <c r="D161" s="26">
        <f t="shared" si="15"/>
        <v>6749.400119128451</v>
      </c>
      <c r="E161" s="26">
        <f>IF(B161="","-",SUM($D$27:D161))</f>
        <v>1369310.4327099756</v>
      </c>
      <c r="F161" s="26">
        <f t="shared" si="16"/>
        <v>8568.756733822549</v>
      </c>
      <c r="G161" s="26">
        <f>IF(B161="","-",SUM($F$27:F161))</f>
        <v>698640.7424384082</v>
      </c>
      <c r="H161" s="26">
        <f t="shared" si="17"/>
        <v>801359.2575615916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</row>
    <row r="162" spans="2:34" s="17" customFormat="1" ht="14.25" customHeight="1">
      <c r="B162" s="35">
        <f t="shared" si="13"/>
        <v>136</v>
      </c>
      <c r="C162" s="26">
        <f t="shared" si="14"/>
        <v>15318.156852950999</v>
      </c>
      <c r="D162" s="26">
        <f t="shared" si="15"/>
        <v>6677.993813013263</v>
      </c>
      <c r="E162" s="26">
        <f>IF(B162="","-",SUM($D$27:D162))</f>
        <v>1375988.4265229888</v>
      </c>
      <c r="F162" s="26">
        <f t="shared" si="16"/>
        <v>8640.163039937735</v>
      </c>
      <c r="G162" s="26">
        <f>IF(B162="","-",SUM($F$27:F162))</f>
        <v>707280.9054783459</v>
      </c>
      <c r="H162" s="26">
        <f t="shared" si="17"/>
        <v>792719.0945216538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</row>
    <row r="163" spans="2:34" s="17" customFormat="1" ht="14.25" customHeight="1">
      <c r="B163" s="35">
        <f t="shared" si="13"/>
        <v>137</v>
      </c>
      <c r="C163" s="26">
        <f t="shared" si="14"/>
        <v>15318.156852950999</v>
      </c>
      <c r="D163" s="26">
        <f t="shared" si="15"/>
        <v>6605.992454347115</v>
      </c>
      <c r="E163" s="26">
        <f>IF(B163="","-",SUM($D$27:D163))</f>
        <v>1382594.418977336</v>
      </c>
      <c r="F163" s="26">
        <f t="shared" si="16"/>
        <v>8712.164398603883</v>
      </c>
      <c r="G163" s="26">
        <f>IF(B163="","-",SUM($F$27:F163))</f>
        <v>715993.0698769498</v>
      </c>
      <c r="H163" s="26">
        <f t="shared" si="17"/>
        <v>784006.93012305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</row>
    <row r="164" spans="2:34" s="17" customFormat="1" ht="14.25" customHeight="1">
      <c r="B164" s="35">
        <f t="shared" si="13"/>
        <v>138</v>
      </c>
      <c r="C164" s="26">
        <f t="shared" si="14"/>
        <v>15318.156852950999</v>
      </c>
      <c r="D164" s="26">
        <f t="shared" si="15"/>
        <v>6533.39108435875</v>
      </c>
      <c r="E164" s="26">
        <f>IF(B164="","-",SUM($D$27:D164))</f>
        <v>1389127.8100616948</v>
      </c>
      <c r="F164" s="26">
        <f t="shared" si="16"/>
        <v>8784.76576859225</v>
      </c>
      <c r="G164" s="26">
        <f>IF(B164="","-",SUM($F$27:F164))</f>
        <v>724777.835645542</v>
      </c>
      <c r="H164" s="26">
        <f t="shared" si="17"/>
        <v>775222.1643544578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</row>
    <row r="165" spans="2:34" s="17" customFormat="1" ht="14.25" customHeight="1">
      <c r="B165" s="35">
        <f t="shared" si="13"/>
        <v>139</v>
      </c>
      <c r="C165" s="26">
        <f t="shared" si="14"/>
        <v>15318.156852950999</v>
      </c>
      <c r="D165" s="26">
        <f t="shared" si="15"/>
        <v>6460.184702953815</v>
      </c>
      <c r="E165" s="26">
        <f>IF(B165="","-",SUM($D$27:D165))</f>
        <v>1395587.9947646486</v>
      </c>
      <c r="F165" s="26">
        <f t="shared" si="16"/>
        <v>8857.972149997184</v>
      </c>
      <c r="G165" s="26">
        <f>IF(B165="","-",SUM($F$27:F165))</f>
        <v>733635.8077955391</v>
      </c>
      <c r="H165" s="26">
        <f t="shared" si="17"/>
        <v>766364.1922044606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</row>
    <row r="166" spans="2:34" s="17" customFormat="1" ht="14.25" customHeight="1">
      <c r="B166" s="35">
        <f t="shared" si="13"/>
        <v>140</v>
      </c>
      <c r="C166" s="26">
        <f t="shared" si="14"/>
        <v>15318.156852950999</v>
      </c>
      <c r="D166" s="26">
        <f t="shared" si="15"/>
        <v>6386.368268370505</v>
      </c>
      <c r="E166" s="26">
        <f>IF(B166="","-",SUM($D$27:D166))</f>
        <v>1401974.363033019</v>
      </c>
      <c r="F166" s="26">
        <f t="shared" si="16"/>
        <v>8931.788584580494</v>
      </c>
      <c r="G166" s="26">
        <f>IF(B166="","-",SUM($F$27:F166))</f>
        <v>742567.5963801197</v>
      </c>
      <c r="H166" s="26">
        <f t="shared" si="17"/>
        <v>757432.4036198801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</row>
    <row r="167" spans="2:34" s="17" customFormat="1" ht="14.25" customHeight="1">
      <c r="B167" s="35">
        <f t="shared" si="13"/>
        <v>141</v>
      </c>
      <c r="C167" s="26">
        <f t="shared" si="14"/>
        <v>15318.156852950999</v>
      </c>
      <c r="D167" s="26">
        <f t="shared" si="15"/>
        <v>6311.936696832334</v>
      </c>
      <c r="E167" s="26">
        <f>IF(B167="","-",SUM($D$27:D167))</f>
        <v>1408286.2997298513</v>
      </c>
      <c r="F167" s="26">
        <f t="shared" si="16"/>
        <v>9006.220156118665</v>
      </c>
      <c r="G167" s="26">
        <f>IF(B167="","-",SUM($F$27:F167))</f>
        <v>751573.8165362383</v>
      </c>
      <c r="H167" s="26">
        <f t="shared" si="17"/>
        <v>748426.1834637615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</row>
    <row r="168" spans="2:34" s="17" customFormat="1" ht="14.25" customHeight="1">
      <c r="B168" s="35">
        <f t="shared" si="13"/>
        <v>142</v>
      </c>
      <c r="C168" s="26">
        <f t="shared" si="14"/>
        <v>15318.156852950999</v>
      </c>
      <c r="D168" s="26">
        <f t="shared" si="15"/>
        <v>6236.884862198012</v>
      </c>
      <c r="E168" s="26">
        <f>IF(B168="","-",SUM($D$27:D168))</f>
        <v>1414523.1845920493</v>
      </c>
      <c r="F168" s="26">
        <f t="shared" si="16"/>
        <v>9081.271990752986</v>
      </c>
      <c r="G168" s="26">
        <f>IF(B168="","-",SUM($F$27:F168))</f>
        <v>760655.0885269913</v>
      </c>
      <c r="H168" s="26">
        <f t="shared" si="17"/>
        <v>739344.9114730085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</row>
    <row r="169" spans="2:34" s="17" customFormat="1" ht="14.25" customHeight="1">
      <c r="B169" s="35">
        <f t="shared" si="13"/>
        <v>143</v>
      </c>
      <c r="C169" s="26">
        <f t="shared" si="14"/>
        <v>15318.156852950999</v>
      </c>
      <c r="D169" s="26">
        <f t="shared" si="15"/>
        <v>6161.207595608404</v>
      </c>
      <c r="E169" s="26">
        <f>IF(B169="","-",SUM($D$27:D169))</f>
        <v>1420684.3921876578</v>
      </c>
      <c r="F169" s="26">
        <f t="shared" si="16"/>
        <v>9156.949257342596</v>
      </c>
      <c r="G169" s="26">
        <f>IF(B169="","-",SUM($F$27:F169))</f>
        <v>769812.0377843339</v>
      </c>
      <c r="H169" s="26">
        <f t="shared" si="17"/>
        <v>730187.9622156658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</row>
    <row r="170" spans="1:34" s="17" customFormat="1" ht="14.25" customHeight="1">
      <c r="A170" s="29"/>
      <c r="B170" s="36">
        <f t="shared" si="13"/>
        <v>144</v>
      </c>
      <c r="C170" s="37">
        <f t="shared" si="14"/>
        <v>15318.156852950999</v>
      </c>
      <c r="D170" s="37">
        <f t="shared" si="15"/>
        <v>6084.899685130548</v>
      </c>
      <c r="E170" s="37">
        <f>IF(B170="","-",SUM($D$27:D170))</f>
        <v>1426769.2918727882</v>
      </c>
      <c r="F170" s="37">
        <f t="shared" si="16"/>
        <v>9233.257167820451</v>
      </c>
      <c r="G170" s="37">
        <f>IF(B170="","-",SUM($F$27:F170))</f>
        <v>779045.2949521544</v>
      </c>
      <c r="H170" s="37">
        <f t="shared" si="17"/>
        <v>720954.7050478454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</row>
    <row r="171" spans="1:34" s="29" customFormat="1" ht="14.25" customHeight="1">
      <c r="A171" s="17"/>
      <c r="B171" s="35">
        <f t="shared" si="13"/>
        <v>145</v>
      </c>
      <c r="C171" s="26">
        <f t="shared" si="14"/>
        <v>15318.156852950999</v>
      </c>
      <c r="D171" s="26">
        <f t="shared" si="15"/>
        <v>6007.955875398711</v>
      </c>
      <c r="E171" s="26">
        <f>IF(B171="","-",SUM($D$27:D171))</f>
        <v>1432777.247748187</v>
      </c>
      <c r="F171" s="26">
        <f t="shared" si="16"/>
        <v>9310.200977552287</v>
      </c>
      <c r="G171" s="26">
        <f>IF(B171="","-",SUM($F$27:F171))</f>
        <v>788355.4959297067</v>
      </c>
      <c r="H171" s="26">
        <f t="shared" si="17"/>
        <v>711644.504070293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</row>
    <row r="172" spans="2:34" s="17" customFormat="1" ht="14.25" customHeight="1">
      <c r="B172" s="35">
        <f t="shared" si="13"/>
        <v>146</v>
      </c>
      <c r="C172" s="26">
        <f t="shared" si="14"/>
        <v>15318.156852950999</v>
      </c>
      <c r="D172" s="26">
        <f t="shared" si="15"/>
        <v>5930.370867252442</v>
      </c>
      <c r="E172" s="26">
        <f>IF(B172="","-",SUM($D$27:D172))</f>
        <v>1438707.6186154394</v>
      </c>
      <c r="F172" s="26">
        <f t="shared" si="16"/>
        <v>9387.785985698556</v>
      </c>
      <c r="G172" s="26">
        <f>IF(B172="","-",SUM($F$27:F172))</f>
        <v>797743.2819154053</v>
      </c>
      <c r="H172" s="26">
        <f t="shared" si="17"/>
        <v>702256.7180845945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</row>
    <row r="173" spans="2:34" s="17" customFormat="1" ht="14.25" customHeight="1">
      <c r="B173" s="35">
        <f t="shared" si="13"/>
        <v>147</v>
      </c>
      <c r="C173" s="26">
        <f t="shared" si="14"/>
        <v>15318.156852950999</v>
      </c>
      <c r="D173" s="26">
        <f t="shared" si="15"/>
        <v>5852.139317371621</v>
      </c>
      <c r="E173" s="26">
        <f>IF(B173="","-",SUM($D$27:D173))</f>
        <v>1444559.757932811</v>
      </c>
      <c r="F173" s="26">
        <f t="shared" si="16"/>
        <v>9466.017535579378</v>
      </c>
      <c r="G173" s="26">
        <f>IF(B173="","-",SUM($F$27:F173))</f>
        <v>807209.2994509847</v>
      </c>
      <c r="H173" s="26">
        <f t="shared" si="17"/>
        <v>692790.7005490151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</row>
    <row r="174" spans="2:34" s="17" customFormat="1" ht="14.25" customHeight="1">
      <c r="B174" s="35">
        <f t="shared" si="13"/>
        <v>148</v>
      </c>
      <c r="C174" s="26">
        <f t="shared" si="14"/>
        <v>15318.156852950999</v>
      </c>
      <c r="D174" s="26">
        <f t="shared" si="15"/>
        <v>5773.2558379084585</v>
      </c>
      <c r="E174" s="26">
        <f>IF(B174="","-",SUM($D$27:D174))</f>
        <v>1450333.0137707195</v>
      </c>
      <c r="F174" s="26">
        <f t="shared" si="16"/>
        <v>9544.90101504254</v>
      </c>
      <c r="G174" s="26">
        <f>IF(B174="","-",SUM($F$27:F174))</f>
        <v>816754.2004660273</v>
      </c>
      <c r="H174" s="26">
        <f t="shared" si="17"/>
        <v>683245.7995339725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</row>
    <row r="175" spans="2:34" s="17" customFormat="1" ht="14.25" customHeight="1">
      <c r="B175" s="35">
        <f t="shared" si="13"/>
        <v>149</v>
      </c>
      <c r="C175" s="26">
        <f t="shared" si="14"/>
        <v>15318.156852950999</v>
      </c>
      <c r="D175" s="26">
        <f t="shared" si="15"/>
        <v>5693.714996116438</v>
      </c>
      <c r="E175" s="26">
        <f>IF(B175="","-",SUM($D$27:D175))</f>
        <v>1456026.728766836</v>
      </c>
      <c r="F175" s="26">
        <f t="shared" si="16"/>
        <v>9624.44185683456</v>
      </c>
      <c r="G175" s="26">
        <f>IF(B175="","-",SUM($F$27:F175))</f>
        <v>826378.6423228618</v>
      </c>
      <c r="H175" s="26">
        <f t="shared" si="17"/>
        <v>673621.357677138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</row>
    <row r="176" spans="2:34" s="17" customFormat="1" ht="14.25" customHeight="1">
      <c r="B176" s="35">
        <f t="shared" si="13"/>
        <v>150</v>
      </c>
      <c r="C176" s="26">
        <f t="shared" si="14"/>
        <v>15318.156852950999</v>
      </c>
      <c r="D176" s="26">
        <f t="shared" si="15"/>
        <v>5613.51131397615</v>
      </c>
      <c r="E176" s="26">
        <f>IF(B176="","-",SUM($D$27:D176))</f>
        <v>1461640.2400808122</v>
      </c>
      <c r="F176" s="26">
        <f t="shared" si="16"/>
        <v>9704.645538974848</v>
      </c>
      <c r="G176" s="26">
        <f>IF(B176="","-",SUM($F$27:F176))</f>
        <v>836083.2878618367</v>
      </c>
      <c r="H176" s="26">
        <f t="shared" si="17"/>
        <v>663916.712138163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</row>
    <row r="177" spans="2:34" s="17" customFormat="1" ht="14.25" customHeight="1">
      <c r="B177" s="35">
        <f t="shared" si="13"/>
        <v>151</v>
      </c>
      <c r="C177" s="26">
        <f t="shared" si="14"/>
        <v>15318.156852950999</v>
      </c>
      <c r="D177" s="26">
        <f t="shared" si="15"/>
        <v>5532.6392678180255</v>
      </c>
      <c r="E177" s="26">
        <f>IF(B177="","-",SUM($D$27:D177))</f>
        <v>1467172.8793486303</v>
      </c>
      <c r="F177" s="26">
        <f t="shared" si="16"/>
        <v>9785.517585132973</v>
      </c>
      <c r="G177" s="26">
        <f>IF(B177="","-",SUM($F$27:F177))</f>
        <v>845868.8054469697</v>
      </c>
      <c r="H177" s="26">
        <f t="shared" si="17"/>
        <v>654131.1945530301</v>
      </c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</row>
    <row r="178" spans="2:34" s="17" customFormat="1" ht="14.25" customHeight="1">
      <c r="B178" s="35">
        <f t="shared" si="13"/>
        <v>152</v>
      </c>
      <c r="C178" s="26">
        <f t="shared" si="14"/>
        <v>15318.156852950999</v>
      </c>
      <c r="D178" s="26">
        <f t="shared" si="15"/>
        <v>5451.093287941917</v>
      </c>
      <c r="E178" s="26">
        <f>IF(B178="","-",SUM($D$27:D178))</f>
        <v>1472623.9726365723</v>
      </c>
      <c r="F178" s="26">
        <f t="shared" si="16"/>
        <v>9867.06356500908</v>
      </c>
      <c r="G178" s="26">
        <f>IF(B178="","-",SUM($F$27:F178))</f>
        <v>855735.8690119787</v>
      </c>
      <c r="H178" s="26">
        <f t="shared" si="17"/>
        <v>644264.130988021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</row>
    <row r="179" spans="2:34" s="17" customFormat="1" ht="14.25" customHeight="1">
      <c r="B179" s="35">
        <f t="shared" si="13"/>
        <v>153</v>
      </c>
      <c r="C179" s="26">
        <f t="shared" si="14"/>
        <v>15318.156852950999</v>
      </c>
      <c r="D179" s="26">
        <f t="shared" si="15"/>
        <v>5368.8677582335085</v>
      </c>
      <c r="E179" s="26">
        <f>IF(B179="","-",SUM($D$27:D179))</f>
        <v>1477992.840394806</v>
      </c>
      <c r="F179" s="26">
        <f t="shared" si="16"/>
        <v>9949.28909471749</v>
      </c>
      <c r="G179" s="26">
        <f>IF(B179="","-",SUM($F$27:F179))</f>
        <v>865685.1581066962</v>
      </c>
      <c r="H179" s="26">
        <f t="shared" si="17"/>
        <v>634314.8418933036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</row>
    <row r="180" spans="2:34" s="17" customFormat="1" ht="14.25" customHeight="1">
      <c r="B180" s="35">
        <f t="shared" si="13"/>
        <v>154</v>
      </c>
      <c r="C180" s="26">
        <f t="shared" si="14"/>
        <v>15318.156852950999</v>
      </c>
      <c r="D180" s="26">
        <f t="shared" si="15"/>
        <v>5285.95701577753</v>
      </c>
      <c r="E180" s="26">
        <f>IF(B180="","-",SUM($D$27:D180))</f>
        <v>1483278.7974105834</v>
      </c>
      <c r="F180" s="26">
        <f t="shared" si="16"/>
        <v>10032.19983717347</v>
      </c>
      <c r="G180" s="26">
        <f>IF(B180="","-",SUM($F$27:F180))</f>
        <v>875717.3579438697</v>
      </c>
      <c r="H180" s="26">
        <f t="shared" si="17"/>
        <v>624282.6420561301</v>
      </c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</row>
    <row r="181" spans="2:34" s="17" customFormat="1" ht="14.25" customHeight="1">
      <c r="B181" s="35">
        <f t="shared" si="13"/>
        <v>155</v>
      </c>
      <c r="C181" s="26">
        <f t="shared" si="14"/>
        <v>15318.156852950999</v>
      </c>
      <c r="D181" s="26">
        <f t="shared" si="15"/>
        <v>5202.355350467751</v>
      </c>
      <c r="E181" s="26">
        <f>IF(B181="","-",SUM($D$27:D181))</f>
        <v>1488481.1527610512</v>
      </c>
      <c r="F181" s="26">
        <f t="shared" si="16"/>
        <v>10115.801502483248</v>
      </c>
      <c r="G181" s="26">
        <f>IF(B181="","-",SUM($F$27:F181))</f>
        <v>885833.1594463529</v>
      </c>
      <c r="H181" s="26">
        <f t="shared" si="17"/>
        <v>614166.8405536469</v>
      </c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</row>
    <row r="182" spans="1:34" s="17" customFormat="1" ht="14.25" customHeight="1">
      <c r="A182" s="29"/>
      <c r="B182" s="36">
        <f t="shared" si="13"/>
        <v>156</v>
      </c>
      <c r="C182" s="37">
        <f t="shared" si="14"/>
        <v>15318.156852950999</v>
      </c>
      <c r="D182" s="37">
        <f t="shared" si="15"/>
        <v>5118.0570046137245</v>
      </c>
      <c r="E182" s="37">
        <f>IF(B182="","-",SUM($D$27:D182))</f>
        <v>1493599.209765665</v>
      </c>
      <c r="F182" s="37">
        <f t="shared" si="16"/>
        <v>10200.099848337275</v>
      </c>
      <c r="G182" s="37">
        <f>IF(B182="","-",SUM($F$27:F182))</f>
        <v>896033.2592946901</v>
      </c>
      <c r="H182" s="37">
        <f t="shared" si="17"/>
        <v>603966.7407053097</v>
      </c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</row>
    <row r="183" spans="1:34" s="29" customFormat="1" ht="14.25" customHeight="1">
      <c r="A183" s="17"/>
      <c r="B183" s="35">
        <f t="shared" si="13"/>
        <v>157</v>
      </c>
      <c r="C183" s="26">
        <f t="shared" si="14"/>
        <v>15318.156852950999</v>
      </c>
      <c r="D183" s="26">
        <f t="shared" si="15"/>
        <v>5033.056172544248</v>
      </c>
      <c r="E183" s="26">
        <f>IF(B183="","-",SUM($D$27:D183))</f>
        <v>1498632.2659382091</v>
      </c>
      <c r="F183" s="26">
        <f t="shared" si="16"/>
        <v>10285.100680406751</v>
      </c>
      <c r="G183" s="26">
        <f>IF(B183="","-",SUM($F$27:F183))</f>
        <v>906318.3599750969</v>
      </c>
      <c r="H183" s="26">
        <f t="shared" si="17"/>
        <v>593681.6400249029</v>
      </c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</row>
    <row r="184" spans="2:34" s="17" customFormat="1" ht="14.25" customHeight="1">
      <c r="B184" s="35">
        <f t="shared" si="13"/>
        <v>158</v>
      </c>
      <c r="C184" s="26">
        <f t="shared" si="14"/>
        <v>15318.156852950999</v>
      </c>
      <c r="D184" s="26">
        <f t="shared" si="15"/>
        <v>4947.347000207524</v>
      </c>
      <c r="E184" s="26">
        <f>IF(B184="","-",SUM($D$27:D184))</f>
        <v>1503579.6129384167</v>
      </c>
      <c r="F184" s="26">
        <f t="shared" si="16"/>
        <v>10370.809852743474</v>
      </c>
      <c r="G184" s="26">
        <f>IF(B184="","-",SUM($F$27:F184))</f>
        <v>916689.1698278404</v>
      </c>
      <c r="H184" s="26">
        <f t="shared" si="17"/>
        <v>583310.8301721594</v>
      </c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</row>
    <row r="185" spans="2:34" s="17" customFormat="1" ht="14.25" customHeight="1">
      <c r="B185" s="35">
        <f t="shared" si="13"/>
        <v>159</v>
      </c>
      <c r="C185" s="26">
        <f t="shared" si="14"/>
        <v>15318.156852950999</v>
      </c>
      <c r="D185" s="26">
        <f t="shared" si="15"/>
        <v>4860.923584767995</v>
      </c>
      <c r="E185" s="26">
        <f>IF(B185="","-",SUM($D$27:D185))</f>
        <v>1508440.5365231847</v>
      </c>
      <c r="F185" s="26">
        <f t="shared" si="16"/>
        <v>10457.233268183005</v>
      </c>
      <c r="G185" s="26">
        <f>IF(B185="","-",SUM($F$27:F185))</f>
        <v>927146.4030960234</v>
      </c>
      <c r="H185" s="26">
        <f t="shared" si="17"/>
        <v>572853.5969039764</v>
      </c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</row>
    <row r="186" spans="2:34" s="17" customFormat="1" ht="14.25" customHeight="1">
      <c r="B186" s="35">
        <f t="shared" si="13"/>
        <v>160</v>
      </c>
      <c r="C186" s="26">
        <f t="shared" si="14"/>
        <v>15318.156852950999</v>
      </c>
      <c r="D186" s="26">
        <f t="shared" si="15"/>
        <v>4773.779974199803</v>
      </c>
      <c r="E186" s="26">
        <f>IF(B186="","-",SUM($D$27:D186))</f>
        <v>1513214.3164973846</v>
      </c>
      <c r="F186" s="26">
        <f t="shared" si="16"/>
        <v>10544.376878751194</v>
      </c>
      <c r="G186" s="26">
        <f>IF(B186="","-",SUM($F$27:F186))</f>
        <v>937690.7799747746</v>
      </c>
      <c r="H186" s="26">
        <f t="shared" si="17"/>
        <v>562309.2200252252</v>
      </c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</row>
    <row r="187" spans="2:34" s="17" customFormat="1" ht="14.25" customHeight="1">
      <c r="B187" s="35">
        <f t="shared" si="13"/>
        <v>161</v>
      </c>
      <c r="C187" s="26">
        <f t="shared" si="14"/>
        <v>15318.156852950999</v>
      </c>
      <c r="D187" s="26">
        <f t="shared" si="15"/>
        <v>4685.910166876876</v>
      </c>
      <c r="E187" s="26">
        <f>IF(B187="","-",SUM($D$27:D187))</f>
        <v>1517900.2266642614</v>
      </c>
      <c r="F187" s="26">
        <f t="shared" si="16"/>
        <v>10632.246686074122</v>
      </c>
      <c r="G187" s="26">
        <f>IF(B187="","-",SUM($F$27:F187))</f>
        <v>948323.0266608486</v>
      </c>
      <c r="H187" s="26">
        <f t="shared" si="17"/>
        <v>551676.9733391511</v>
      </c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</row>
    <row r="188" spans="2:34" s="17" customFormat="1" ht="14.25" customHeight="1">
      <c r="B188" s="35">
        <f t="shared" si="13"/>
        <v>162</v>
      </c>
      <c r="C188" s="26">
        <f t="shared" si="14"/>
        <v>15318.156852950999</v>
      </c>
      <c r="D188" s="26">
        <f t="shared" si="15"/>
        <v>4597.308111159593</v>
      </c>
      <c r="E188" s="26">
        <f>IF(B188="","-",SUM($D$27:D188))</f>
        <v>1522497.534775421</v>
      </c>
      <c r="F188" s="26">
        <f t="shared" si="16"/>
        <v>10720.848741791406</v>
      </c>
      <c r="G188" s="26">
        <f>IF(B188="","-",SUM($F$27:F188))</f>
        <v>959043.8754026401</v>
      </c>
      <c r="H188" s="26">
        <f t="shared" si="17"/>
        <v>540956.1245973597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</row>
    <row r="189" spans="2:34" s="17" customFormat="1" ht="14.25" customHeight="1">
      <c r="B189" s="35">
        <f t="shared" si="13"/>
        <v>163</v>
      </c>
      <c r="C189" s="26">
        <f t="shared" si="14"/>
        <v>15318.156852950999</v>
      </c>
      <c r="D189" s="26">
        <f t="shared" si="15"/>
        <v>4507.9677049779975</v>
      </c>
      <c r="E189" s="26">
        <f>IF(B189="","-",SUM($D$27:D189))</f>
        <v>1527005.502480399</v>
      </c>
      <c r="F189" s="26">
        <f t="shared" si="16"/>
        <v>10810.189147973</v>
      </c>
      <c r="G189" s="26">
        <f>IF(B189="","-",SUM($F$27:F189))</f>
        <v>969854.064550613</v>
      </c>
      <c r="H189" s="26">
        <f t="shared" si="17"/>
        <v>530145.9354493867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</row>
    <row r="190" spans="2:34" s="17" customFormat="1" ht="14.25" customHeight="1">
      <c r="B190" s="35">
        <f t="shared" si="13"/>
        <v>164</v>
      </c>
      <c r="C190" s="26">
        <f t="shared" si="14"/>
        <v>15318.156852950999</v>
      </c>
      <c r="D190" s="26">
        <f t="shared" si="15"/>
        <v>4417.882795411556</v>
      </c>
      <c r="E190" s="26">
        <f>IF(B190="","-",SUM($D$27:D190))</f>
        <v>1531423.3852758107</v>
      </c>
      <c r="F190" s="26">
        <f t="shared" si="16"/>
        <v>10900.274057539442</v>
      </c>
      <c r="G190" s="26">
        <f>IF(B190="","-",SUM($F$27:F190))</f>
        <v>980754.3386081525</v>
      </c>
      <c r="H190" s="26">
        <f t="shared" si="17"/>
        <v>519245.6613918473</v>
      </c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</row>
    <row r="191" spans="2:34" s="17" customFormat="1" ht="14.25" customHeight="1">
      <c r="B191" s="35">
        <f t="shared" si="13"/>
        <v>165</v>
      </c>
      <c r="C191" s="26">
        <f t="shared" si="14"/>
        <v>15318.156852950999</v>
      </c>
      <c r="D191" s="26">
        <f t="shared" si="15"/>
        <v>4327.047178265394</v>
      </c>
      <c r="E191" s="26">
        <f>IF(B191="","-",SUM($D$27:D191))</f>
        <v>1535750.4324540761</v>
      </c>
      <c r="F191" s="26">
        <f t="shared" si="16"/>
        <v>10991.109674685606</v>
      </c>
      <c r="G191" s="26">
        <f>IF(B191="","-",SUM($F$27:F191))</f>
        <v>991745.4482828381</v>
      </c>
      <c r="H191" s="26">
        <f t="shared" si="17"/>
        <v>508254.55171716167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</row>
    <row r="192" spans="2:34" s="17" customFormat="1" ht="14.25" customHeight="1">
      <c r="B192" s="35">
        <f t="shared" si="13"/>
        <v>166</v>
      </c>
      <c r="C192" s="26">
        <f t="shared" si="14"/>
        <v>15318.156852950999</v>
      </c>
      <c r="D192" s="26">
        <f t="shared" si="15"/>
        <v>4235.454597643014</v>
      </c>
      <c r="E192" s="26">
        <f>IF(B192="","-",SUM($D$27:D192))</f>
        <v>1539985.8870517192</v>
      </c>
      <c r="F192" s="26">
        <f t="shared" si="16"/>
        <v>11082.702255307984</v>
      </c>
      <c r="G192" s="26">
        <f>IF(B192="","-",SUM($F$27:F192))</f>
        <v>1002828.150538146</v>
      </c>
      <c r="H192" s="26">
        <f t="shared" si="17"/>
        <v>497171.8494618537</v>
      </c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</row>
    <row r="193" spans="2:34" s="17" customFormat="1" ht="14.25" customHeight="1">
      <c r="B193" s="35">
        <f t="shared" si="13"/>
        <v>167</v>
      </c>
      <c r="C193" s="26">
        <f t="shared" si="14"/>
        <v>15318.156852950999</v>
      </c>
      <c r="D193" s="26">
        <f t="shared" si="15"/>
        <v>4143.098745515447</v>
      </c>
      <c r="E193" s="26">
        <f>IF(B193="","-",SUM($D$27:D193))</f>
        <v>1544128.9857972346</v>
      </c>
      <c r="F193" s="26">
        <f t="shared" si="16"/>
        <v>11175.05810743555</v>
      </c>
      <c r="G193" s="26">
        <f>IF(B193="","-",SUM($F$27:F193))</f>
        <v>1014003.2086455816</v>
      </c>
      <c r="H193" s="26">
        <f t="shared" si="17"/>
        <v>485996.79135441815</v>
      </c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</row>
    <row r="194" spans="1:34" s="17" customFormat="1" ht="14.25" customHeight="1">
      <c r="A194" s="29"/>
      <c r="B194" s="36">
        <f t="shared" si="13"/>
        <v>168</v>
      </c>
      <c r="C194" s="37">
        <f t="shared" si="14"/>
        <v>15318.156852950999</v>
      </c>
      <c r="D194" s="37">
        <f t="shared" si="15"/>
        <v>4049.973261286818</v>
      </c>
      <c r="E194" s="37">
        <f>IF(B194="","-",SUM($D$27:D194))</f>
        <v>1548178.9590585213</v>
      </c>
      <c r="F194" s="37">
        <f t="shared" si="16"/>
        <v>11268.183591664181</v>
      </c>
      <c r="G194" s="37">
        <f>IF(B194="","-",SUM($F$27:F194))</f>
        <v>1025271.3922372458</v>
      </c>
      <c r="H194" s="37">
        <f t="shared" si="17"/>
        <v>474728.60776275396</v>
      </c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</row>
    <row r="195" spans="1:34" s="29" customFormat="1" ht="14.25" customHeight="1">
      <c r="A195" s="17"/>
      <c r="B195" s="35">
        <f t="shared" si="13"/>
        <v>169</v>
      </c>
      <c r="C195" s="26">
        <f t="shared" si="14"/>
        <v>15318.156852950999</v>
      </c>
      <c r="D195" s="26">
        <f t="shared" si="15"/>
        <v>3956.071731356283</v>
      </c>
      <c r="E195" s="26">
        <f>IF(B195="","-",SUM($D$27:D195))</f>
        <v>1552135.0307898775</v>
      </c>
      <c r="F195" s="26">
        <f t="shared" si="16"/>
        <v>11362.085121594715</v>
      </c>
      <c r="G195" s="26">
        <f>IF(B195="","-",SUM($F$27:F195))</f>
        <v>1036633.4773588405</v>
      </c>
      <c r="H195" s="26">
        <f t="shared" si="17"/>
        <v>463366.52264115924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</row>
    <row r="196" spans="2:34" s="17" customFormat="1" ht="14.25" customHeight="1">
      <c r="B196" s="35">
        <f t="shared" si="13"/>
        <v>170</v>
      </c>
      <c r="C196" s="26">
        <f t="shared" si="14"/>
        <v>15318.156852950999</v>
      </c>
      <c r="D196" s="26">
        <f t="shared" si="15"/>
        <v>3861.387688676327</v>
      </c>
      <c r="E196" s="26">
        <f>IF(B196="","-",SUM($D$27:D196))</f>
        <v>1555996.4184785539</v>
      </c>
      <c r="F196" s="26">
        <f t="shared" si="16"/>
        <v>11456.769164274672</v>
      </c>
      <c r="G196" s="26">
        <f>IF(B196="","-",SUM($F$27:F196))</f>
        <v>1048090.2465231152</v>
      </c>
      <c r="H196" s="26">
        <f t="shared" si="17"/>
        <v>451909.75347688457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</row>
    <row r="197" spans="2:34" s="17" customFormat="1" ht="14.25" customHeight="1">
      <c r="B197" s="35">
        <f t="shared" si="13"/>
        <v>171</v>
      </c>
      <c r="C197" s="26">
        <f t="shared" si="14"/>
        <v>15318.156852950999</v>
      </c>
      <c r="D197" s="26">
        <f t="shared" si="15"/>
        <v>3765.9146123073715</v>
      </c>
      <c r="E197" s="26">
        <f>IF(B197="","-",SUM($D$27:D197))</f>
        <v>1559762.3330908613</v>
      </c>
      <c r="F197" s="26">
        <f t="shared" si="16"/>
        <v>11552.242240643627</v>
      </c>
      <c r="G197" s="26">
        <f>IF(B197="","-",SUM($F$27:F197))</f>
        <v>1059642.488763759</v>
      </c>
      <c r="H197" s="26">
        <f t="shared" si="17"/>
        <v>440357.5112362409</v>
      </c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</row>
    <row r="198" spans="2:34" s="17" customFormat="1" ht="14.25" customHeight="1">
      <c r="B198" s="35">
        <f t="shared" si="13"/>
        <v>172</v>
      </c>
      <c r="C198" s="26">
        <f t="shared" si="14"/>
        <v>15318.156852950999</v>
      </c>
      <c r="D198" s="26">
        <f t="shared" si="15"/>
        <v>3669.6459269686743</v>
      </c>
      <c r="E198" s="26">
        <f>IF(B198="","-",SUM($D$27:D198))</f>
        <v>1563431.97901783</v>
      </c>
      <c r="F198" s="26">
        <f t="shared" si="16"/>
        <v>11648.510925982324</v>
      </c>
      <c r="G198" s="26">
        <f>IF(B198="","-",SUM($F$27:F198))</f>
        <v>1071290.9996897413</v>
      </c>
      <c r="H198" s="26">
        <f t="shared" si="17"/>
        <v>428709.0003102586</v>
      </c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</row>
    <row r="199" spans="2:34" s="17" customFormat="1" ht="14.25" customHeight="1">
      <c r="B199" s="35">
        <f t="shared" si="13"/>
        <v>173</v>
      </c>
      <c r="C199" s="26">
        <f t="shared" si="14"/>
        <v>15318.156852950999</v>
      </c>
      <c r="D199" s="26">
        <f t="shared" si="15"/>
        <v>3572.575002585488</v>
      </c>
      <c r="E199" s="26">
        <f>IF(B199="","-",SUM($D$27:D199))</f>
        <v>1567004.5540204155</v>
      </c>
      <c r="F199" s="26">
        <f t="shared" si="16"/>
        <v>11745.58185036551</v>
      </c>
      <c r="G199" s="26">
        <f>IF(B199="","-",SUM($F$27:F199))</f>
        <v>1083036.5815401068</v>
      </c>
      <c r="H199" s="26">
        <f t="shared" si="17"/>
        <v>416963.4184598931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</row>
    <row r="200" spans="2:34" s="17" customFormat="1" ht="14.25" customHeight="1">
      <c r="B200" s="35">
        <f t="shared" si="13"/>
        <v>174</v>
      </c>
      <c r="C200" s="26">
        <f t="shared" si="14"/>
        <v>15318.156852950999</v>
      </c>
      <c r="D200" s="26">
        <f t="shared" si="15"/>
        <v>3474.6951538324424</v>
      </c>
      <c r="E200" s="26">
        <f>IF(B200="","-",SUM($D$27:D200))</f>
        <v>1570479.249174248</v>
      </c>
      <c r="F200" s="26">
        <f t="shared" si="16"/>
        <v>11843.461699118556</v>
      </c>
      <c r="G200" s="26">
        <f>IF(B200="","-",SUM($F$27:F200))</f>
        <v>1094880.0432392254</v>
      </c>
      <c r="H200" s="26">
        <f t="shared" si="17"/>
        <v>405119.95676077454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</row>
    <row r="201" spans="2:34" s="17" customFormat="1" ht="14.25" customHeight="1">
      <c r="B201" s="35">
        <f t="shared" si="13"/>
        <v>175</v>
      </c>
      <c r="C201" s="26">
        <f t="shared" si="14"/>
        <v>15318.156852950999</v>
      </c>
      <c r="D201" s="26">
        <f t="shared" si="15"/>
        <v>3375.9996396731212</v>
      </c>
      <c r="E201" s="26">
        <f>IF(B201="","-",SUM($D$27:D201))</f>
        <v>1573855.2488139211</v>
      </c>
      <c r="F201" s="26">
        <f t="shared" si="16"/>
        <v>11942.157213277878</v>
      </c>
      <c r="G201" s="26">
        <f>IF(B201="","-",SUM($F$27:F201))</f>
        <v>1106822.2004525033</v>
      </c>
      <c r="H201" s="26">
        <f t="shared" si="17"/>
        <v>393177.79954749666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</row>
    <row r="202" spans="2:34" s="17" customFormat="1" ht="14.25" customHeight="1">
      <c r="B202" s="35">
        <f t="shared" si="13"/>
        <v>176</v>
      </c>
      <c r="C202" s="26">
        <f t="shared" si="14"/>
        <v>15318.156852950999</v>
      </c>
      <c r="D202" s="26">
        <f t="shared" si="15"/>
        <v>3276.4816628958056</v>
      </c>
      <c r="E202" s="26">
        <f>IF(B202="","-",SUM($D$27:D202))</f>
        <v>1577131.7304768169</v>
      </c>
      <c r="F202" s="26">
        <f t="shared" si="16"/>
        <v>12041.675190055194</v>
      </c>
      <c r="G202" s="26">
        <f>IF(B202="","-",SUM($F$27:F202))</f>
        <v>1118863.8756425586</v>
      </c>
      <c r="H202" s="26">
        <f t="shared" si="17"/>
        <v>381136.12435744144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</row>
    <row r="203" spans="2:34" s="17" customFormat="1" ht="14.25" customHeight="1">
      <c r="B203" s="35">
        <f t="shared" si="13"/>
        <v>177</v>
      </c>
      <c r="C203" s="26">
        <f t="shared" si="14"/>
        <v>15318.156852950999</v>
      </c>
      <c r="D203" s="26">
        <f t="shared" si="15"/>
        <v>3176.1343696453455</v>
      </c>
      <c r="E203" s="26">
        <f>IF(B203="","-",SUM($D$27:D203))</f>
        <v>1580307.8648464622</v>
      </c>
      <c r="F203" s="26">
        <f t="shared" si="16"/>
        <v>12142.022483305653</v>
      </c>
      <c r="G203" s="26">
        <f>IF(B203="","-",SUM($F$27:F203))</f>
        <v>1131005.898125864</v>
      </c>
      <c r="H203" s="26">
        <f t="shared" si="17"/>
        <v>368994.1018741358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</row>
    <row r="204" spans="2:34" s="17" customFormat="1" ht="14.25" customHeight="1">
      <c r="B204" s="35">
        <f t="shared" si="13"/>
        <v>178</v>
      </c>
      <c r="C204" s="26">
        <f t="shared" si="14"/>
        <v>15318.156852950999</v>
      </c>
      <c r="D204" s="26">
        <f t="shared" si="15"/>
        <v>3074.9508489511313</v>
      </c>
      <c r="E204" s="26">
        <f>IF(B204="","-",SUM($D$27:D204))</f>
        <v>1583382.8156954134</v>
      </c>
      <c r="F204" s="26">
        <f t="shared" si="16"/>
        <v>12243.206003999867</v>
      </c>
      <c r="G204" s="26">
        <f>IF(B204="","-",SUM($F$27:F204))</f>
        <v>1143249.104129864</v>
      </c>
      <c r="H204" s="26">
        <f t="shared" si="17"/>
        <v>356750.8958701359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</row>
    <row r="205" spans="2:34" s="17" customFormat="1" ht="14.25" customHeight="1">
      <c r="B205" s="35">
        <f t="shared" si="13"/>
        <v>179</v>
      </c>
      <c r="C205" s="26">
        <f t="shared" si="14"/>
        <v>15318.156852950999</v>
      </c>
      <c r="D205" s="26">
        <f t="shared" si="15"/>
        <v>2972.9241322511325</v>
      </c>
      <c r="E205" s="26">
        <f>IF(B205="","-",SUM($D$27:D205))</f>
        <v>1586355.7398276646</v>
      </c>
      <c r="F205" s="26">
        <f t="shared" si="16"/>
        <v>12345.232720699867</v>
      </c>
      <c r="G205" s="26">
        <f>IF(B205="","-",SUM($F$27:F205))</f>
        <v>1155594.3368505638</v>
      </c>
      <c r="H205" s="26">
        <f t="shared" si="17"/>
        <v>344405.66314943606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</row>
    <row r="206" spans="1:34" s="17" customFormat="1" ht="14.25" customHeight="1">
      <c r="A206" s="29"/>
      <c r="B206" s="36">
        <f t="shared" si="13"/>
        <v>180</v>
      </c>
      <c r="C206" s="37">
        <f t="shared" si="14"/>
        <v>15318.156852950999</v>
      </c>
      <c r="D206" s="37">
        <f t="shared" si="15"/>
        <v>2870.047192911967</v>
      </c>
      <c r="E206" s="37">
        <f>IF(B206="","-",SUM($D$27:D206))</f>
        <v>1589225.7870205767</v>
      </c>
      <c r="F206" s="37">
        <f t="shared" si="16"/>
        <v>12448.109660039032</v>
      </c>
      <c r="G206" s="37">
        <f>IF(B206="","-",SUM($F$27:F206))</f>
        <v>1168042.4465106027</v>
      </c>
      <c r="H206" s="37">
        <f t="shared" si="17"/>
        <v>331957.55348939705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</row>
    <row r="207" spans="1:34" s="29" customFormat="1" ht="14.25" customHeight="1">
      <c r="A207" s="17"/>
      <c r="B207" s="35">
        <f t="shared" si="13"/>
        <v>181</v>
      </c>
      <c r="C207" s="26">
        <f t="shared" si="14"/>
        <v>15318.156852950999</v>
      </c>
      <c r="D207" s="26">
        <f t="shared" si="15"/>
        <v>2766.3129457449754</v>
      </c>
      <c r="E207" s="26">
        <f>IF(B207="","-",SUM($D$27:D207))</f>
        <v>1591992.0999663216</v>
      </c>
      <c r="F207" s="26">
        <f t="shared" si="16"/>
        <v>12551.843907206023</v>
      </c>
      <c r="G207" s="26">
        <f>IF(B207="","-",SUM($F$27:F207))</f>
        <v>1180594.2904178088</v>
      </c>
      <c r="H207" s="26">
        <f t="shared" si="17"/>
        <v>319405.709582191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</row>
    <row r="208" spans="2:34" s="17" customFormat="1" ht="14.25" customHeight="1">
      <c r="B208" s="35">
        <f t="shared" si="13"/>
        <v>182</v>
      </c>
      <c r="C208" s="26">
        <f t="shared" si="14"/>
        <v>15318.156852950999</v>
      </c>
      <c r="D208" s="26">
        <f t="shared" si="15"/>
        <v>2661.7142465182583</v>
      </c>
      <c r="E208" s="26">
        <f>IF(B208="","-",SUM($D$27:D208))</f>
        <v>1594653.8142128398</v>
      </c>
      <c r="F208" s="26">
        <f t="shared" si="16"/>
        <v>12656.44260643274</v>
      </c>
      <c r="G208" s="26">
        <f>IF(B208="","-",SUM($F$27:F208))</f>
        <v>1193250.7330242416</v>
      </c>
      <c r="H208" s="26">
        <f t="shared" si="17"/>
        <v>306749.2669757583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</row>
    <row r="209" spans="2:34" s="17" customFormat="1" ht="14.25" customHeight="1">
      <c r="B209" s="35">
        <f t="shared" si="13"/>
        <v>183</v>
      </c>
      <c r="C209" s="26">
        <f t="shared" si="14"/>
        <v>15318.156852950999</v>
      </c>
      <c r="D209" s="26">
        <f t="shared" si="15"/>
        <v>2556.2438914646527</v>
      </c>
      <c r="E209" s="26">
        <f>IF(B209="","-",SUM($D$27:D209))</f>
        <v>1597210.0581043044</v>
      </c>
      <c r="F209" s="26">
        <f t="shared" si="16"/>
        <v>12761.912961486345</v>
      </c>
      <c r="G209" s="26">
        <f>IF(B209="","-",SUM($F$27:F209))</f>
        <v>1206012.645985728</v>
      </c>
      <c r="H209" s="26">
        <f t="shared" si="17"/>
        <v>293987.354014272</v>
      </c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</row>
    <row r="210" spans="2:34" s="17" customFormat="1" ht="14.25" customHeight="1">
      <c r="B210" s="35">
        <f t="shared" si="13"/>
        <v>184</v>
      </c>
      <c r="C210" s="26">
        <f t="shared" si="14"/>
        <v>15318.156852950999</v>
      </c>
      <c r="D210" s="26">
        <f t="shared" si="15"/>
        <v>2449.8946167855997</v>
      </c>
      <c r="E210" s="26">
        <f>IF(B210="","-",SUM($D$27:D210))</f>
        <v>1599659.95272109</v>
      </c>
      <c r="F210" s="26">
        <f t="shared" si="16"/>
        <v>12868.2622361654</v>
      </c>
      <c r="G210" s="26">
        <f>IF(B210="","-",SUM($F$27:F210))</f>
        <v>1218880.9082218932</v>
      </c>
      <c r="H210" s="26">
        <f t="shared" si="17"/>
        <v>281119.0917781066</v>
      </c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</row>
    <row r="211" spans="2:34" s="17" customFormat="1" ht="14.25" customHeight="1">
      <c r="B211" s="35">
        <f t="shared" si="13"/>
        <v>185</v>
      </c>
      <c r="C211" s="26">
        <f t="shared" si="14"/>
        <v>15318.156852950999</v>
      </c>
      <c r="D211" s="26">
        <f t="shared" si="15"/>
        <v>2342.659098150888</v>
      </c>
      <c r="E211" s="26">
        <f>IF(B211="","-",SUM($D$27:D211))</f>
        <v>1602002.611819241</v>
      </c>
      <c r="F211" s="26">
        <f t="shared" si="16"/>
        <v>12975.497754800112</v>
      </c>
      <c r="G211" s="26">
        <f>IF(B211="","-",SUM($F$27:F211))</f>
        <v>1231856.4059766934</v>
      </c>
      <c r="H211" s="26">
        <f t="shared" si="17"/>
        <v>268143.59402330645</v>
      </c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</row>
    <row r="212" spans="2:34" s="17" customFormat="1" ht="14.25" customHeight="1">
      <c r="B212" s="35">
        <f t="shared" si="13"/>
        <v>186</v>
      </c>
      <c r="C212" s="26">
        <f t="shared" si="14"/>
        <v>15318.156852950999</v>
      </c>
      <c r="D212" s="26">
        <f t="shared" si="15"/>
        <v>2234.5299501942204</v>
      </c>
      <c r="E212" s="26">
        <f>IF(B212="","-",SUM($D$27:D212))</f>
        <v>1604237.1417694353</v>
      </c>
      <c r="F212" s="26">
        <f t="shared" si="16"/>
        <v>13083.626902756778</v>
      </c>
      <c r="G212" s="26">
        <f>IF(B212="","-",SUM($F$27:F212))</f>
        <v>1244940.0328794501</v>
      </c>
      <c r="H212" s="26">
        <f t="shared" si="17"/>
        <v>255059.96712054967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</row>
    <row r="213" spans="2:34" s="17" customFormat="1" ht="14.25" customHeight="1">
      <c r="B213" s="35">
        <f t="shared" si="13"/>
        <v>187</v>
      </c>
      <c r="C213" s="26">
        <f t="shared" si="14"/>
        <v>15318.156852950999</v>
      </c>
      <c r="D213" s="26">
        <f t="shared" si="15"/>
        <v>2125.4997260045807</v>
      </c>
      <c r="E213" s="26">
        <f>IF(B213="","-",SUM($D$27:D213))</f>
        <v>1606362.64149544</v>
      </c>
      <c r="F213" s="26">
        <f t="shared" si="16"/>
        <v>13192.657126946418</v>
      </c>
      <c r="G213" s="26">
        <f>IF(B213="","-",SUM($F$27:F213))</f>
        <v>1258132.6900063965</v>
      </c>
      <c r="H213" s="26">
        <f t="shared" si="17"/>
        <v>241867.30999360327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</row>
    <row r="214" spans="2:34" s="17" customFormat="1" ht="14.25" customHeight="1">
      <c r="B214" s="35">
        <f t="shared" si="13"/>
        <v>188</v>
      </c>
      <c r="C214" s="26">
        <f t="shared" si="14"/>
        <v>15318.156852950999</v>
      </c>
      <c r="D214" s="26">
        <f t="shared" si="15"/>
        <v>2015.5609166133606</v>
      </c>
      <c r="E214" s="26">
        <f>IF(B214="","-",SUM($D$27:D214))</f>
        <v>1608378.2024120532</v>
      </c>
      <c r="F214" s="26">
        <f t="shared" si="16"/>
        <v>13302.595936337639</v>
      </c>
      <c r="G214" s="26">
        <f>IF(B214="","-",SUM($F$27:F214))</f>
        <v>1271435.2859427342</v>
      </c>
      <c r="H214" s="26">
        <f t="shared" si="17"/>
        <v>228564.71405726564</v>
      </c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</row>
    <row r="215" spans="2:34" s="17" customFormat="1" ht="14.25" customHeight="1">
      <c r="B215" s="35">
        <f t="shared" si="13"/>
        <v>189</v>
      </c>
      <c r="C215" s="26">
        <f t="shared" si="14"/>
        <v>15318.156852950999</v>
      </c>
      <c r="D215" s="26">
        <f t="shared" si="15"/>
        <v>1904.7059504772135</v>
      </c>
      <c r="E215" s="26">
        <f>IF(B215="","-",SUM($D$27:D215))</f>
        <v>1610282.9083625304</v>
      </c>
      <c r="F215" s="26">
        <f t="shared" si="16"/>
        <v>13413.450902473785</v>
      </c>
      <c r="G215" s="26">
        <f>IF(B215="","-",SUM($F$27:F215))</f>
        <v>1284848.736845208</v>
      </c>
      <c r="H215" s="26">
        <f t="shared" si="17"/>
        <v>215151.26315479184</v>
      </c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</row>
    <row r="216" spans="2:34" s="17" customFormat="1" ht="14.25" customHeight="1">
      <c r="B216" s="35">
        <f t="shared" si="13"/>
        <v>190</v>
      </c>
      <c r="C216" s="26">
        <f t="shared" si="14"/>
        <v>15318.156852950999</v>
      </c>
      <c r="D216" s="26">
        <f t="shared" si="15"/>
        <v>1792.9271929565987</v>
      </c>
      <c r="E216" s="26">
        <f>IF(B216="","-",SUM($D$27:D216))</f>
        <v>1612075.835555487</v>
      </c>
      <c r="F216" s="26">
        <f t="shared" si="16"/>
        <v>13525.2296599944</v>
      </c>
      <c r="G216" s="26">
        <f>IF(B216="","-",SUM($F$27:F216))</f>
        <v>1298373.9665052025</v>
      </c>
      <c r="H216" s="26">
        <f t="shared" si="17"/>
        <v>201626.03349479745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</row>
    <row r="217" spans="2:34" s="17" customFormat="1" ht="14.25" customHeight="1">
      <c r="B217" s="35">
        <f t="shared" si="13"/>
        <v>191</v>
      </c>
      <c r="C217" s="26">
        <f t="shared" si="14"/>
        <v>15318.156852950999</v>
      </c>
      <c r="D217" s="26">
        <f t="shared" si="15"/>
        <v>1680.2169457899788</v>
      </c>
      <c r="E217" s="26">
        <f>IF(B217="","-",SUM($D$27:D217))</f>
        <v>1613756.052501277</v>
      </c>
      <c r="F217" s="26">
        <f t="shared" si="16"/>
        <v>13637.93990716102</v>
      </c>
      <c r="G217" s="26">
        <f>IF(B217="","-",SUM($F$27:F217))</f>
        <v>1312011.9064123635</v>
      </c>
      <c r="H217" s="26">
        <f t="shared" si="17"/>
        <v>187988.09358763642</v>
      </c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</row>
    <row r="218" spans="1:34" s="17" customFormat="1" ht="14.25" customHeight="1">
      <c r="A218" s="29"/>
      <c r="B218" s="36">
        <f t="shared" si="13"/>
        <v>192</v>
      </c>
      <c r="C218" s="37">
        <f t="shared" si="14"/>
        <v>15318.156852950999</v>
      </c>
      <c r="D218" s="37">
        <f t="shared" si="15"/>
        <v>1566.5674465636368</v>
      </c>
      <c r="E218" s="37">
        <f>IF(B218="","-",SUM($D$27:D218))</f>
        <v>1615322.6199478407</v>
      </c>
      <c r="F218" s="37">
        <f t="shared" si="16"/>
        <v>13751.589406387362</v>
      </c>
      <c r="G218" s="37">
        <f>IF(B218="","-",SUM($F$27:F218))</f>
        <v>1325763.495818751</v>
      </c>
      <c r="H218" s="37">
        <f t="shared" si="17"/>
        <v>174236.50418124907</v>
      </c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</row>
    <row r="219" spans="1:34" s="29" customFormat="1" ht="14.25" customHeight="1">
      <c r="A219" s="17"/>
      <c r="B219" s="35">
        <f aca="true" t="shared" si="18" ref="B219:B282">IF(B218&gt;=$F$15,"",B218+1)</f>
        <v>193</v>
      </c>
      <c r="C219" s="26">
        <f aca="true" t="shared" si="19" ref="C219:C282">IF(B219="","-",$F$17)</f>
        <v>15318.156852950999</v>
      </c>
      <c r="D219" s="26">
        <f aca="true" t="shared" si="20" ref="D219:D282">IF(B219="","-",$F$14*H218)</f>
        <v>1451.9708681770755</v>
      </c>
      <c r="E219" s="26">
        <f>IF(B219="","-",SUM($D$27:D219))</f>
        <v>1616774.5908160177</v>
      </c>
      <c r="F219" s="26">
        <f t="shared" si="16"/>
        <v>13866.185984773923</v>
      </c>
      <c r="G219" s="26">
        <f>IF(B219="","-",SUM($F$27:F219))</f>
        <v>1339629.681803525</v>
      </c>
      <c r="H219" s="26">
        <f t="shared" si="17"/>
        <v>160370.31819647516</v>
      </c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</row>
    <row r="220" spans="2:34" s="17" customFormat="1" ht="14.25" customHeight="1">
      <c r="B220" s="35">
        <f t="shared" si="18"/>
        <v>194</v>
      </c>
      <c r="C220" s="26">
        <f t="shared" si="19"/>
        <v>15318.156852950999</v>
      </c>
      <c r="D220" s="26">
        <f t="shared" si="20"/>
        <v>1336.4193183039597</v>
      </c>
      <c r="E220" s="26">
        <f>IF(B220="","-",SUM($D$27:D220))</f>
        <v>1618111.0101343216</v>
      </c>
      <c r="F220" s="26">
        <f aca="true" t="shared" si="21" ref="F220:F283">IF(B220="","-",C220-D220)</f>
        <v>13981.73753464704</v>
      </c>
      <c r="G220" s="26">
        <f>IF(B220="","-",SUM($F$27:F220))</f>
        <v>1353611.419338172</v>
      </c>
      <c r="H220" s="26">
        <f aca="true" t="shared" si="22" ref="H220:H283">IF(B220="","-",H219-F220)</f>
        <v>146388.5806618281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</row>
    <row r="221" spans="2:34" s="17" customFormat="1" ht="14.25" customHeight="1">
      <c r="B221" s="35">
        <f t="shared" si="18"/>
        <v>195</v>
      </c>
      <c r="C221" s="26">
        <f t="shared" si="19"/>
        <v>15318.156852950999</v>
      </c>
      <c r="D221" s="26">
        <f t="shared" si="20"/>
        <v>1219.9048388485676</v>
      </c>
      <c r="E221" s="26">
        <f>IF(B221="","-",SUM($D$27:D221))</f>
        <v>1619330.9149731703</v>
      </c>
      <c r="F221" s="26">
        <f t="shared" si="21"/>
        <v>14098.25201410243</v>
      </c>
      <c r="G221" s="26">
        <f>IF(B221="","-",SUM($F$27:F221))</f>
        <v>1367709.6713522745</v>
      </c>
      <c r="H221" s="26">
        <f t="shared" si="22"/>
        <v>132290.32864772566</v>
      </c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</row>
    <row r="222" spans="2:34" s="17" customFormat="1" ht="14.25" customHeight="1">
      <c r="B222" s="35">
        <f t="shared" si="18"/>
        <v>196</v>
      </c>
      <c r="C222" s="26">
        <f t="shared" si="19"/>
        <v>15318.156852950999</v>
      </c>
      <c r="D222" s="26">
        <f t="shared" si="20"/>
        <v>1102.419405397714</v>
      </c>
      <c r="E222" s="26">
        <f>IF(B222="","-",SUM($D$27:D222))</f>
        <v>1620433.334378568</v>
      </c>
      <c r="F222" s="26">
        <f t="shared" si="21"/>
        <v>14215.737447553285</v>
      </c>
      <c r="G222" s="26">
        <f>IF(B222="","-",SUM($F$27:F222))</f>
        <v>1381925.4087998278</v>
      </c>
      <c r="H222" s="26">
        <f t="shared" si="22"/>
        <v>118074.59120017238</v>
      </c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</row>
    <row r="223" spans="2:34" s="17" customFormat="1" ht="14.25" customHeight="1">
      <c r="B223" s="35">
        <f t="shared" si="18"/>
        <v>197</v>
      </c>
      <c r="C223" s="26">
        <f t="shared" si="19"/>
        <v>15318.156852950999</v>
      </c>
      <c r="D223" s="26">
        <f t="shared" si="20"/>
        <v>983.9549266681031</v>
      </c>
      <c r="E223" s="26">
        <f>IF(B223="","-",SUM($D$27:D223))</f>
        <v>1621417.2893052362</v>
      </c>
      <c r="F223" s="26">
        <f t="shared" si="21"/>
        <v>14334.201926282896</v>
      </c>
      <c r="G223" s="26">
        <f>IF(B223="","-",SUM($F$27:F223))</f>
        <v>1396259.6107261106</v>
      </c>
      <c r="H223" s="26">
        <f t="shared" si="22"/>
        <v>103740.38927388948</v>
      </c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</row>
    <row r="224" spans="2:34" s="17" customFormat="1" ht="14.25" customHeight="1">
      <c r="B224" s="35">
        <f t="shared" si="18"/>
        <v>198</v>
      </c>
      <c r="C224" s="26">
        <f t="shared" si="19"/>
        <v>15318.156852950999</v>
      </c>
      <c r="D224" s="26">
        <f t="shared" si="20"/>
        <v>864.503243949079</v>
      </c>
      <c r="E224" s="26">
        <f>IF(B224="","-",SUM($D$27:D224))</f>
        <v>1622281.7925491852</v>
      </c>
      <c r="F224" s="26">
        <f t="shared" si="21"/>
        <v>14453.65360900192</v>
      </c>
      <c r="G224" s="26">
        <f>IF(B224="","-",SUM($F$27:F224))</f>
        <v>1410713.2643351126</v>
      </c>
      <c r="H224" s="26">
        <f t="shared" si="22"/>
        <v>89286.73566488756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</row>
    <row r="225" spans="2:34" s="17" customFormat="1" ht="14.25" customHeight="1">
      <c r="B225" s="35">
        <f t="shared" si="18"/>
        <v>199</v>
      </c>
      <c r="C225" s="26">
        <f t="shared" si="19"/>
        <v>15318.156852950999</v>
      </c>
      <c r="D225" s="26">
        <f t="shared" si="20"/>
        <v>744.0561305407297</v>
      </c>
      <c r="E225" s="26">
        <f>IF(B225="","-",SUM($D$27:D225))</f>
        <v>1623025.848679726</v>
      </c>
      <c r="F225" s="26">
        <f t="shared" si="21"/>
        <v>14574.100722410269</v>
      </c>
      <c r="G225" s="26">
        <f>IF(B225="","-",SUM($F$27:F225))</f>
        <v>1425287.365057523</v>
      </c>
      <c r="H225" s="26">
        <f t="shared" si="22"/>
        <v>74712.63494247729</v>
      </c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</row>
    <row r="226" spans="2:34" s="17" customFormat="1" ht="14.25" customHeight="1">
      <c r="B226" s="35">
        <f t="shared" si="18"/>
        <v>200</v>
      </c>
      <c r="C226" s="26">
        <f t="shared" si="19"/>
        <v>15318.156852950999</v>
      </c>
      <c r="D226" s="26">
        <f t="shared" si="20"/>
        <v>622.6052911873107</v>
      </c>
      <c r="E226" s="26">
        <f>IF(B226="","-",SUM($D$27:D226))</f>
        <v>1623648.4539709133</v>
      </c>
      <c r="F226" s="26">
        <f t="shared" si="21"/>
        <v>14695.551561763688</v>
      </c>
      <c r="G226" s="26">
        <f>IF(B226="","-",SUM($F$27:F226))</f>
        <v>1439982.9166192866</v>
      </c>
      <c r="H226" s="26">
        <f t="shared" si="22"/>
        <v>60017.08338071361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</row>
    <row r="227" spans="2:34" s="17" customFormat="1" ht="14.25" customHeight="1">
      <c r="B227" s="35">
        <f t="shared" si="18"/>
        <v>201</v>
      </c>
      <c r="C227" s="26">
        <f t="shared" si="19"/>
        <v>15318.156852950999</v>
      </c>
      <c r="D227" s="26">
        <f t="shared" si="20"/>
        <v>500.1423615059467</v>
      </c>
      <c r="E227" s="26">
        <f>IF(B227="","-",SUM($D$27:D227))</f>
        <v>1624148.5963324192</v>
      </c>
      <c r="F227" s="26">
        <f t="shared" si="21"/>
        <v>14818.014491445052</v>
      </c>
      <c r="G227" s="26">
        <f>IF(B227="","-",SUM($F$27:F227))</f>
        <v>1454800.9311107318</v>
      </c>
      <c r="H227" s="26">
        <f t="shared" si="22"/>
        <v>45199.06888926856</v>
      </c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</row>
    <row r="228" spans="2:34" s="17" customFormat="1" ht="14.25" customHeight="1">
      <c r="B228" s="35">
        <f t="shared" si="18"/>
        <v>202</v>
      </c>
      <c r="C228" s="26">
        <f t="shared" si="19"/>
        <v>15318.156852950999</v>
      </c>
      <c r="D228" s="26">
        <f t="shared" si="20"/>
        <v>376.6589074105713</v>
      </c>
      <c r="E228" s="26">
        <f>IF(B228="","-",SUM($D$27:D228))</f>
        <v>1624525.2552398297</v>
      </c>
      <c r="F228" s="26">
        <f t="shared" si="21"/>
        <v>14941.497945540428</v>
      </c>
      <c r="G228" s="26">
        <f>IF(B228="","-",SUM($F$27:F228))</f>
        <v>1469742.4290562721</v>
      </c>
      <c r="H228" s="26">
        <f t="shared" si="22"/>
        <v>30257.57094372813</v>
      </c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</row>
    <row r="229" spans="2:34" s="17" customFormat="1" ht="14.25" customHeight="1">
      <c r="B229" s="35">
        <f t="shared" si="18"/>
        <v>203</v>
      </c>
      <c r="C229" s="26">
        <f t="shared" si="19"/>
        <v>15318.156852950999</v>
      </c>
      <c r="D229" s="26">
        <f t="shared" si="20"/>
        <v>252.14642453106774</v>
      </c>
      <c r="E229" s="26">
        <f>IF(B229="","-",SUM($D$27:D229))</f>
        <v>1624777.4016643607</v>
      </c>
      <c r="F229" s="26">
        <f t="shared" si="21"/>
        <v>15066.010428419931</v>
      </c>
      <c r="G229" s="26">
        <f>IF(B229="","-",SUM($F$27:F229))</f>
        <v>1484808.4394846922</v>
      </c>
      <c r="H229" s="26">
        <f t="shared" si="22"/>
        <v>15191.560515308198</v>
      </c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</row>
    <row r="230" spans="1:34" s="17" customFormat="1" ht="14.25" customHeight="1">
      <c r="A230" s="29"/>
      <c r="B230" s="36">
        <f t="shared" si="18"/>
        <v>204</v>
      </c>
      <c r="C230" s="37">
        <f t="shared" si="19"/>
        <v>15318.156852950999</v>
      </c>
      <c r="D230" s="37">
        <f t="shared" si="20"/>
        <v>126.59633762756832</v>
      </c>
      <c r="E230" s="37">
        <f>IF(B230="","-",SUM($D$27:D230))</f>
        <v>1624903.9980019883</v>
      </c>
      <c r="F230" s="37">
        <f t="shared" si="21"/>
        <v>15191.56051532343</v>
      </c>
      <c r="G230" s="37">
        <f>IF(B230="","-",SUM($F$27:F230))</f>
        <v>1500000.0000000156</v>
      </c>
      <c r="H230" s="37">
        <f t="shared" si="22"/>
        <v>-1.5232217265293002E-08</v>
      </c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</row>
    <row r="231" spans="1:34" s="29" customFormat="1" ht="14.25" customHeight="1">
      <c r="A231" s="17"/>
      <c r="B231" s="35">
        <f t="shared" si="18"/>
      </c>
      <c r="C231" s="26" t="str">
        <f t="shared" si="19"/>
        <v>-</v>
      </c>
      <c r="D231" s="26" t="str">
        <f t="shared" si="20"/>
        <v>-</v>
      </c>
      <c r="E231" s="26" t="str">
        <f>IF(B231="","-",SUM($D$27:D231))</f>
        <v>-</v>
      </c>
      <c r="F231" s="26" t="str">
        <f t="shared" si="21"/>
        <v>-</v>
      </c>
      <c r="G231" s="26" t="str">
        <f>IF(B231="","-",SUM($F$27:F231))</f>
        <v>-</v>
      </c>
      <c r="H231" s="26" t="str">
        <f t="shared" si="22"/>
        <v>-</v>
      </c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</row>
    <row r="232" spans="2:34" s="17" customFormat="1" ht="14.25" customHeight="1">
      <c r="B232" s="35">
        <f t="shared" si="18"/>
      </c>
      <c r="C232" s="26" t="str">
        <f t="shared" si="19"/>
        <v>-</v>
      </c>
      <c r="D232" s="26" t="str">
        <f t="shared" si="20"/>
        <v>-</v>
      </c>
      <c r="E232" s="26" t="str">
        <f>IF(B232="","-",SUM($D$27:D232))</f>
        <v>-</v>
      </c>
      <c r="F232" s="26" t="str">
        <f t="shared" si="21"/>
        <v>-</v>
      </c>
      <c r="G232" s="26" t="str">
        <f>IF(B232="","-",SUM($F$27:F232))</f>
        <v>-</v>
      </c>
      <c r="H232" s="26" t="str">
        <f t="shared" si="22"/>
        <v>-</v>
      </c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</row>
    <row r="233" spans="2:34" s="17" customFormat="1" ht="14.25" customHeight="1">
      <c r="B233" s="35">
        <f t="shared" si="18"/>
      </c>
      <c r="C233" s="26" t="str">
        <f t="shared" si="19"/>
        <v>-</v>
      </c>
      <c r="D233" s="26" t="str">
        <f t="shared" si="20"/>
        <v>-</v>
      </c>
      <c r="E233" s="26" t="str">
        <f>IF(B233="","-",SUM($D$27:D233))</f>
        <v>-</v>
      </c>
      <c r="F233" s="26" t="str">
        <f t="shared" si="21"/>
        <v>-</v>
      </c>
      <c r="G233" s="26" t="str">
        <f>IF(B233="","-",SUM($F$27:F233))</f>
        <v>-</v>
      </c>
      <c r="H233" s="26" t="str">
        <f t="shared" si="22"/>
        <v>-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</row>
    <row r="234" spans="2:34" s="17" customFormat="1" ht="14.25" customHeight="1">
      <c r="B234" s="35">
        <f t="shared" si="18"/>
      </c>
      <c r="C234" s="26" t="str">
        <f t="shared" si="19"/>
        <v>-</v>
      </c>
      <c r="D234" s="26" t="str">
        <f t="shared" si="20"/>
        <v>-</v>
      </c>
      <c r="E234" s="26" t="str">
        <f>IF(B234="","-",SUM($D$27:D234))</f>
        <v>-</v>
      </c>
      <c r="F234" s="26" t="str">
        <f t="shared" si="21"/>
        <v>-</v>
      </c>
      <c r="G234" s="26" t="str">
        <f>IF(B234="","-",SUM($F$27:F234))</f>
        <v>-</v>
      </c>
      <c r="H234" s="26" t="str">
        <f t="shared" si="22"/>
        <v>-</v>
      </c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</row>
    <row r="235" spans="2:34" s="17" customFormat="1" ht="14.25" customHeight="1">
      <c r="B235" s="35">
        <f t="shared" si="18"/>
      </c>
      <c r="C235" s="26" t="str">
        <f t="shared" si="19"/>
        <v>-</v>
      </c>
      <c r="D235" s="26" t="str">
        <f t="shared" si="20"/>
        <v>-</v>
      </c>
      <c r="E235" s="26" t="str">
        <f>IF(B235="","-",SUM($D$27:D235))</f>
        <v>-</v>
      </c>
      <c r="F235" s="26" t="str">
        <f t="shared" si="21"/>
        <v>-</v>
      </c>
      <c r="G235" s="26" t="str">
        <f>IF(B235="","-",SUM($F$27:F235))</f>
        <v>-</v>
      </c>
      <c r="H235" s="26" t="str">
        <f t="shared" si="22"/>
        <v>-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</row>
    <row r="236" spans="2:34" s="17" customFormat="1" ht="14.25" customHeight="1">
      <c r="B236" s="35">
        <f t="shared" si="18"/>
      </c>
      <c r="C236" s="26" t="str">
        <f t="shared" si="19"/>
        <v>-</v>
      </c>
      <c r="D236" s="26" t="str">
        <f t="shared" si="20"/>
        <v>-</v>
      </c>
      <c r="E236" s="26" t="str">
        <f>IF(B236="","-",SUM($D$27:D236))</f>
        <v>-</v>
      </c>
      <c r="F236" s="26" t="str">
        <f t="shared" si="21"/>
        <v>-</v>
      </c>
      <c r="G236" s="26" t="str">
        <f>IF(B236="","-",SUM($F$27:F236))</f>
        <v>-</v>
      </c>
      <c r="H236" s="26" t="str">
        <f t="shared" si="22"/>
        <v>-</v>
      </c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</row>
    <row r="237" spans="2:34" s="17" customFormat="1" ht="14.25" customHeight="1">
      <c r="B237" s="35">
        <f t="shared" si="18"/>
      </c>
      <c r="C237" s="26" t="str">
        <f t="shared" si="19"/>
        <v>-</v>
      </c>
      <c r="D237" s="26" t="str">
        <f t="shared" si="20"/>
        <v>-</v>
      </c>
      <c r="E237" s="26" t="str">
        <f>IF(B237="","-",SUM($D$27:D237))</f>
        <v>-</v>
      </c>
      <c r="F237" s="26" t="str">
        <f t="shared" si="21"/>
        <v>-</v>
      </c>
      <c r="G237" s="26" t="str">
        <f>IF(B237="","-",SUM($F$27:F237))</f>
        <v>-</v>
      </c>
      <c r="H237" s="26" t="str">
        <f t="shared" si="22"/>
        <v>-</v>
      </c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</row>
    <row r="238" spans="2:34" s="17" customFormat="1" ht="14.25" customHeight="1">
      <c r="B238" s="35">
        <f t="shared" si="18"/>
      </c>
      <c r="C238" s="26" t="str">
        <f t="shared" si="19"/>
        <v>-</v>
      </c>
      <c r="D238" s="26" t="str">
        <f t="shared" si="20"/>
        <v>-</v>
      </c>
      <c r="E238" s="26" t="str">
        <f>IF(B238="","-",SUM($D$27:D238))</f>
        <v>-</v>
      </c>
      <c r="F238" s="26" t="str">
        <f t="shared" si="21"/>
        <v>-</v>
      </c>
      <c r="G238" s="26" t="str">
        <f>IF(B238="","-",SUM($F$27:F238))</f>
        <v>-</v>
      </c>
      <c r="H238" s="26" t="str">
        <f t="shared" si="22"/>
        <v>-</v>
      </c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</row>
    <row r="239" spans="2:34" s="17" customFormat="1" ht="14.25" customHeight="1">
      <c r="B239" s="35">
        <f t="shared" si="18"/>
      </c>
      <c r="C239" s="26" t="str">
        <f t="shared" si="19"/>
        <v>-</v>
      </c>
      <c r="D239" s="26" t="str">
        <f t="shared" si="20"/>
        <v>-</v>
      </c>
      <c r="E239" s="26" t="str">
        <f>IF(B239="","-",SUM($D$27:D239))</f>
        <v>-</v>
      </c>
      <c r="F239" s="26" t="str">
        <f t="shared" si="21"/>
        <v>-</v>
      </c>
      <c r="G239" s="26" t="str">
        <f>IF(B239="","-",SUM($F$27:F239))</f>
        <v>-</v>
      </c>
      <c r="H239" s="26" t="str">
        <f t="shared" si="22"/>
        <v>-</v>
      </c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</row>
    <row r="240" spans="2:34" s="17" customFormat="1" ht="14.25" customHeight="1">
      <c r="B240" s="35">
        <f t="shared" si="18"/>
      </c>
      <c r="C240" s="26" t="str">
        <f t="shared" si="19"/>
        <v>-</v>
      </c>
      <c r="D240" s="26" t="str">
        <f t="shared" si="20"/>
        <v>-</v>
      </c>
      <c r="E240" s="26" t="str">
        <f>IF(B240="","-",SUM($D$27:D240))</f>
        <v>-</v>
      </c>
      <c r="F240" s="26" t="str">
        <f t="shared" si="21"/>
        <v>-</v>
      </c>
      <c r="G240" s="26" t="str">
        <f>IF(B240="","-",SUM($F$27:F240))</f>
        <v>-</v>
      </c>
      <c r="H240" s="26" t="str">
        <f t="shared" si="22"/>
        <v>-</v>
      </c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</row>
    <row r="241" spans="2:34" s="17" customFormat="1" ht="14.25" customHeight="1">
      <c r="B241" s="35">
        <f t="shared" si="18"/>
      </c>
      <c r="C241" s="26" t="str">
        <f t="shared" si="19"/>
        <v>-</v>
      </c>
      <c r="D241" s="26" t="str">
        <f t="shared" si="20"/>
        <v>-</v>
      </c>
      <c r="E241" s="26" t="str">
        <f>IF(B241="","-",SUM($D$27:D241))</f>
        <v>-</v>
      </c>
      <c r="F241" s="26" t="str">
        <f t="shared" si="21"/>
        <v>-</v>
      </c>
      <c r="G241" s="26" t="str">
        <f>IF(B241="","-",SUM($F$27:F241))</f>
        <v>-</v>
      </c>
      <c r="H241" s="26" t="str">
        <f t="shared" si="22"/>
        <v>-</v>
      </c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</row>
    <row r="242" spans="1:34" s="17" customFormat="1" ht="14.25" customHeight="1">
      <c r="A242" s="29"/>
      <c r="B242" s="36">
        <f t="shared" si="18"/>
      </c>
      <c r="C242" s="37" t="str">
        <f t="shared" si="19"/>
        <v>-</v>
      </c>
      <c r="D242" s="37" t="str">
        <f t="shared" si="20"/>
        <v>-</v>
      </c>
      <c r="E242" s="37" t="str">
        <f>IF(B242="","-",SUM($D$27:D242))</f>
        <v>-</v>
      </c>
      <c r="F242" s="37" t="str">
        <f t="shared" si="21"/>
        <v>-</v>
      </c>
      <c r="G242" s="37" t="str">
        <f>IF(B242="","-",SUM($F$27:F242))</f>
        <v>-</v>
      </c>
      <c r="H242" s="37" t="str">
        <f t="shared" si="22"/>
        <v>-</v>
      </c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</row>
    <row r="243" spans="1:34" s="29" customFormat="1" ht="14.25" customHeight="1">
      <c r="A243" s="17"/>
      <c r="B243" s="35">
        <f t="shared" si="18"/>
      </c>
      <c r="C243" s="26" t="str">
        <f t="shared" si="19"/>
        <v>-</v>
      </c>
      <c r="D243" s="26" t="str">
        <f t="shared" si="20"/>
        <v>-</v>
      </c>
      <c r="E243" s="26" t="str">
        <f>IF(B243="","-",SUM($D$27:D243))</f>
        <v>-</v>
      </c>
      <c r="F243" s="26" t="str">
        <f t="shared" si="21"/>
        <v>-</v>
      </c>
      <c r="G243" s="26" t="str">
        <f>IF(B243="","-",SUM($F$27:F243))</f>
        <v>-</v>
      </c>
      <c r="H243" s="26" t="str">
        <f t="shared" si="22"/>
        <v>-</v>
      </c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</row>
    <row r="244" spans="2:34" s="17" customFormat="1" ht="14.25" customHeight="1">
      <c r="B244" s="35">
        <f t="shared" si="18"/>
      </c>
      <c r="C244" s="26" t="str">
        <f t="shared" si="19"/>
        <v>-</v>
      </c>
      <c r="D244" s="26" t="str">
        <f t="shared" si="20"/>
        <v>-</v>
      </c>
      <c r="E244" s="26" t="str">
        <f>IF(B244="","-",SUM($D$27:D244))</f>
        <v>-</v>
      </c>
      <c r="F244" s="26" t="str">
        <f t="shared" si="21"/>
        <v>-</v>
      </c>
      <c r="G244" s="26" t="str">
        <f>IF(B244="","-",SUM($F$27:F244))</f>
        <v>-</v>
      </c>
      <c r="H244" s="26" t="str">
        <f t="shared" si="22"/>
        <v>-</v>
      </c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</row>
    <row r="245" spans="2:34" s="17" customFormat="1" ht="14.25" customHeight="1">
      <c r="B245" s="35">
        <f t="shared" si="18"/>
      </c>
      <c r="C245" s="26" t="str">
        <f t="shared" si="19"/>
        <v>-</v>
      </c>
      <c r="D245" s="26" t="str">
        <f t="shared" si="20"/>
        <v>-</v>
      </c>
      <c r="E245" s="26" t="str">
        <f>IF(B245="","-",SUM($D$27:D245))</f>
        <v>-</v>
      </c>
      <c r="F245" s="26" t="str">
        <f t="shared" si="21"/>
        <v>-</v>
      </c>
      <c r="G245" s="26" t="str">
        <f>IF(B245="","-",SUM($F$27:F245))</f>
        <v>-</v>
      </c>
      <c r="H245" s="26" t="str">
        <f t="shared" si="22"/>
        <v>-</v>
      </c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</row>
    <row r="246" spans="2:34" s="17" customFormat="1" ht="14.25" customHeight="1">
      <c r="B246" s="35">
        <f t="shared" si="18"/>
      </c>
      <c r="C246" s="26" t="str">
        <f t="shared" si="19"/>
        <v>-</v>
      </c>
      <c r="D246" s="26" t="str">
        <f t="shared" si="20"/>
        <v>-</v>
      </c>
      <c r="E246" s="26" t="str">
        <f>IF(B246="","-",SUM($D$27:D246))</f>
        <v>-</v>
      </c>
      <c r="F246" s="26" t="str">
        <f t="shared" si="21"/>
        <v>-</v>
      </c>
      <c r="G246" s="26" t="str">
        <f>IF(B246="","-",SUM($F$27:F246))</f>
        <v>-</v>
      </c>
      <c r="H246" s="26" t="str">
        <f t="shared" si="22"/>
        <v>-</v>
      </c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</row>
    <row r="247" spans="2:34" s="17" customFormat="1" ht="14.25" customHeight="1">
      <c r="B247" s="35">
        <f t="shared" si="18"/>
      </c>
      <c r="C247" s="26" t="str">
        <f t="shared" si="19"/>
        <v>-</v>
      </c>
      <c r="D247" s="26" t="str">
        <f t="shared" si="20"/>
        <v>-</v>
      </c>
      <c r="E247" s="26" t="str">
        <f>IF(B247="","-",SUM($D$27:D247))</f>
        <v>-</v>
      </c>
      <c r="F247" s="26" t="str">
        <f t="shared" si="21"/>
        <v>-</v>
      </c>
      <c r="G247" s="26" t="str">
        <f>IF(B247="","-",SUM($F$27:F247))</f>
        <v>-</v>
      </c>
      <c r="H247" s="26" t="str">
        <f t="shared" si="22"/>
        <v>-</v>
      </c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</row>
    <row r="248" spans="2:34" s="17" customFormat="1" ht="14.25" customHeight="1">
      <c r="B248" s="35">
        <f t="shared" si="18"/>
      </c>
      <c r="C248" s="26" t="str">
        <f t="shared" si="19"/>
        <v>-</v>
      </c>
      <c r="D248" s="26" t="str">
        <f t="shared" si="20"/>
        <v>-</v>
      </c>
      <c r="E248" s="26" t="str">
        <f>IF(B248="","-",SUM($D$27:D248))</f>
        <v>-</v>
      </c>
      <c r="F248" s="26" t="str">
        <f t="shared" si="21"/>
        <v>-</v>
      </c>
      <c r="G248" s="26" t="str">
        <f>IF(B248="","-",SUM($F$27:F248))</f>
        <v>-</v>
      </c>
      <c r="H248" s="26" t="str">
        <f t="shared" si="22"/>
        <v>-</v>
      </c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</row>
    <row r="249" spans="2:34" s="17" customFormat="1" ht="14.25" customHeight="1">
      <c r="B249" s="35">
        <f t="shared" si="18"/>
      </c>
      <c r="C249" s="26" t="str">
        <f t="shared" si="19"/>
        <v>-</v>
      </c>
      <c r="D249" s="26" t="str">
        <f t="shared" si="20"/>
        <v>-</v>
      </c>
      <c r="E249" s="26" t="str">
        <f>IF(B249="","-",SUM($D$27:D249))</f>
        <v>-</v>
      </c>
      <c r="F249" s="26" t="str">
        <f t="shared" si="21"/>
        <v>-</v>
      </c>
      <c r="G249" s="26" t="str">
        <f>IF(B249="","-",SUM($F$27:F249))</f>
        <v>-</v>
      </c>
      <c r="H249" s="26" t="str">
        <f t="shared" si="22"/>
        <v>-</v>
      </c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</row>
    <row r="250" spans="2:34" s="17" customFormat="1" ht="14.25" customHeight="1">
      <c r="B250" s="35">
        <f t="shared" si="18"/>
      </c>
      <c r="C250" s="26" t="str">
        <f t="shared" si="19"/>
        <v>-</v>
      </c>
      <c r="D250" s="26" t="str">
        <f t="shared" si="20"/>
        <v>-</v>
      </c>
      <c r="E250" s="26" t="str">
        <f>IF(B250="","-",SUM($D$27:D250))</f>
        <v>-</v>
      </c>
      <c r="F250" s="26" t="str">
        <f t="shared" si="21"/>
        <v>-</v>
      </c>
      <c r="G250" s="26" t="str">
        <f>IF(B250="","-",SUM($F$27:F250))</f>
        <v>-</v>
      </c>
      <c r="H250" s="26" t="str">
        <f t="shared" si="22"/>
        <v>-</v>
      </c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</row>
    <row r="251" spans="2:34" s="17" customFormat="1" ht="14.25" customHeight="1">
      <c r="B251" s="35">
        <f t="shared" si="18"/>
      </c>
      <c r="C251" s="26" t="str">
        <f t="shared" si="19"/>
        <v>-</v>
      </c>
      <c r="D251" s="26" t="str">
        <f t="shared" si="20"/>
        <v>-</v>
      </c>
      <c r="E251" s="26" t="str">
        <f>IF(B251="","-",SUM($D$27:D251))</f>
        <v>-</v>
      </c>
      <c r="F251" s="26" t="str">
        <f t="shared" si="21"/>
        <v>-</v>
      </c>
      <c r="G251" s="26" t="str">
        <f>IF(B251="","-",SUM($F$27:F251))</f>
        <v>-</v>
      </c>
      <c r="H251" s="26" t="str">
        <f t="shared" si="22"/>
        <v>-</v>
      </c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</row>
    <row r="252" spans="2:34" s="17" customFormat="1" ht="14.25" customHeight="1">
      <c r="B252" s="35">
        <f t="shared" si="18"/>
      </c>
      <c r="C252" s="26" t="str">
        <f t="shared" si="19"/>
        <v>-</v>
      </c>
      <c r="D252" s="26" t="str">
        <f t="shared" si="20"/>
        <v>-</v>
      </c>
      <c r="E252" s="26" t="str">
        <f>IF(B252="","-",SUM($D$27:D252))</f>
        <v>-</v>
      </c>
      <c r="F252" s="26" t="str">
        <f t="shared" si="21"/>
        <v>-</v>
      </c>
      <c r="G252" s="26" t="str">
        <f>IF(B252="","-",SUM($F$27:F252))</f>
        <v>-</v>
      </c>
      <c r="H252" s="26" t="str">
        <f t="shared" si="22"/>
        <v>-</v>
      </c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</row>
    <row r="253" spans="2:34" s="17" customFormat="1" ht="14.25" customHeight="1">
      <c r="B253" s="35">
        <f t="shared" si="18"/>
      </c>
      <c r="C253" s="26" t="str">
        <f t="shared" si="19"/>
        <v>-</v>
      </c>
      <c r="D253" s="26" t="str">
        <f t="shared" si="20"/>
        <v>-</v>
      </c>
      <c r="E253" s="26" t="str">
        <f>IF(B253="","-",SUM($D$27:D253))</f>
        <v>-</v>
      </c>
      <c r="F253" s="26" t="str">
        <f t="shared" si="21"/>
        <v>-</v>
      </c>
      <c r="G253" s="26" t="str">
        <f>IF(B253="","-",SUM($F$27:F253))</f>
        <v>-</v>
      </c>
      <c r="H253" s="26" t="str">
        <f t="shared" si="22"/>
        <v>-</v>
      </c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</row>
    <row r="254" spans="1:34" s="17" customFormat="1" ht="14.25" customHeight="1">
      <c r="A254" s="29"/>
      <c r="B254" s="36">
        <f t="shared" si="18"/>
      </c>
      <c r="C254" s="37" t="str">
        <f t="shared" si="19"/>
        <v>-</v>
      </c>
      <c r="D254" s="37" t="str">
        <f t="shared" si="20"/>
        <v>-</v>
      </c>
      <c r="E254" s="37" t="str">
        <f>IF(B254="","-",SUM($D$27:D254))</f>
        <v>-</v>
      </c>
      <c r="F254" s="37" t="str">
        <f t="shared" si="21"/>
        <v>-</v>
      </c>
      <c r="G254" s="37" t="str">
        <f>IF(B254="","-",SUM($F$27:F254))</f>
        <v>-</v>
      </c>
      <c r="H254" s="37" t="str">
        <f t="shared" si="22"/>
        <v>-</v>
      </c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</row>
    <row r="255" spans="1:34" s="29" customFormat="1" ht="14.25" customHeight="1">
      <c r="A255" s="17"/>
      <c r="B255" s="35">
        <f t="shared" si="18"/>
      </c>
      <c r="C255" s="26" t="str">
        <f t="shared" si="19"/>
        <v>-</v>
      </c>
      <c r="D255" s="26" t="str">
        <f t="shared" si="20"/>
        <v>-</v>
      </c>
      <c r="E255" s="26" t="str">
        <f>IF(B255="","-",SUM($D$27:D255))</f>
        <v>-</v>
      </c>
      <c r="F255" s="26" t="str">
        <f t="shared" si="21"/>
        <v>-</v>
      </c>
      <c r="G255" s="26" t="str">
        <f>IF(B255="","-",SUM($F$27:F255))</f>
        <v>-</v>
      </c>
      <c r="H255" s="26" t="str">
        <f t="shared" si="22"/>
        <v>-</v>
      </c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</row>
    <row r="256" spans="2:34" s="17" customFormat="1" ht="14.25" customHeight="1">
      <c r="B256" s="35">
        <f t="shared" si="18"/>
      </c>
      <c r="C256" s="26" t="str">
        <f t="shared" si="19"/>
        <v>-</v>
      </c>
      <c r="D256" s="26" t="str">
        <f t="shared" si="20"/>
        <v>-</v>
      </c>
      <c r="E256" s="26" t="str">
        <f>IF(B256="","-",SUM($D$27:D256))</f>
        <v>-</v>
      </c>
      <c r="F256" s="26" t="str">
        <f t="shared" si="21"/>
        <v>-</v>
      </c>
      <c r="G256" s="26" t="str">
        <f>IF(B256="","-",SUM($F$27:F256))</f>
        <v>-</v>
      </c>
      <c r="H256" s="26" t="str">
        <f t="shared" si="22"/>
        <v>-</v>
      </c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</row>
    <row r="257" spans="2:34" s="17" customFormat="1" ht="14.25" customHeight="1">
      <c r="B257" s="35">
        <f t="shared" si="18"/>
      </c>
      <c r="C257" s="26" t="str">
        <f t="shared" si="19"/>
        <v>-</v>
      </c>
      <c r="D257" s="26" t="str">
        <f t="shared" si="20"/>
        <v>-</v>
      </c>
      <c r="E257" s="26" t="str">
        <f>IF(B257="","-",SUM($D$27:D257))</f>
        <v>-</v>
      </c>
      <c r="F257" s="26" t="str">
        <f t="shared" si="21"/>
        <v>-</v>
      </c>
      <c r="G257" s="26" t="str">
        <f>IF(B257="","-",SUM($F$27:F257))</f>
        <v>-</v>
      </c>
      <c r="H257" s="26" t="str">
        <f t="shared" si="22"/>
        <v>-</v>
      </c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</row>
    <row r="258" spans="2:34" s="17" customFormat="1" ht="14.25" customHeight="1">
      <c r="B258" s="35">
        <f t="shared" si="18"/>
      </c>
      <c r="C258" s="26" t="str">
        <f t="shared" si="19"/>
        <v>-</v>
      </c>
      <c r="D258" s="26" t="str">
        <f t="shared" si="20"/>
        <v>-</v>
      </c>
      <c r="E258" s="26" t="str">
        <f>IF(B258="","-",SUM($D$27:D258))</f>
        <v>-</v>
      </c>
      <c r="F258" s="26" t="str">
        <f t="shared" si="21"/>
        <v>-</v>
      </c>
      <c r="G258" s="26" t="str">
        <f>IF(B258="","-",SUM($F$27:F258))</f>
        <v>-</v>
      </c>
      <c r="H258" s="26" t="str">
        <f t="shared" si="22"/>
        <v>-</v>
      </c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</row>
    <row r="259" spans="2:34" s="17" customFormat="1" ht="14.25" customHeight="1">
      <c r="B259" s="35">
        <f t="shared" si="18"/>
      </c>
      <c r="C259" s="26" t="str">
        <f t="shared" si="19"/>
        <v>-</v>
      </c>
      <c r="D259" s="26" t="str">
        <f t="shared" si="20"/>
        <v>-</v>
      </c>
      <c r="E259" s="26" t="str">
        <f>IF(B259="","-",SUM($D$27:D259))</f>
        <v>-</v>
      </c>
      <c r="F259" s="26" t="str">
        <f t="shared" si="21"/>
        <v>-</v>
      </c>
      <c r="G259" s="26" t="str">
        <f>IF(B259="","-",SUM($F$27:F259))</f>
        <v>-</v>
      </c>
      <c r="H259" s="26" t="str">
        <f t="shared" si="22"/>
        <v>-</v>
      </c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</row>
    <row r="260" spans="2:34" s="17" customFormat="1" ht="14.25" customHeight="1">
      <c r="B260" s="35">
        <f t="shared" si="18"/>
      </c>
      <c r="C260" s="26" t="str">
        <f t="shared" si="19"/>
        <v>-</v>
      </c>
      <c r="D260" s="26" t="str">
        <f t="shared" si="20"/>
        <v>-</v>
      </c>
      <c r="E260" s="26" t="str">
        <f>IF(B260="","-",SUM($D$27:D260))</f>
        <v>-</v>
      </c>
      <c r="F260" s="26" t="str">
        <f t="shared" si="21"/>
        <v>-</v>
      </c>
      <c r="G260" s="26" t="str">
        <f>IF(B260="","-",SUM($F$27:F260))</f>
        <v>-</v>
      </c>
      <c r="H260" s="26" t="str">
        <f t="shared" si="22"/>
        <v>-</v>
      </c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</row>
    <row r="261" spans="2:34" s="17" customFormat="1" ht="14.25" customHeight="1">
      <c r="B261" s="35">
        <f t="shared" si="18"/>
      </c>
      <c r="C261" s="26" t="str">
        <f t="shared" si="19"/>
        <v>-</v>
      </c>
      <c r="D261" s="26" t="str">
        <f t="shared" si="20"/>
        <v>-</v>
      </c>
      <c r="E261" s="26" t="str">
        <f>IF(B261="","-",SUM($D$27:D261))</f>
        <v>-</v>
      </c>
      <c r="F261" s="26" t="str">
        <f t="shared" si="21"/>
        <v>-</v>
      </c>
      <c r="G261" s="26" t="str">
        <f>IF(B261="","-",SUM($F$27:F261))</f>
        <v>-</v>
      </c>
      <c r="H261" s="26" t="str">
        <f t="shared" si="22"/>
        <v>-</v>
      </c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</row>
    <row r="262" spans="2:34" s="17" customFormat="1" ht="14.25" customHeight="1">
      <c r="B262" s="35">
        <f t="shared" si="18"/>
      </c>
      <c r="C262" s="26" t="str">
        <f t="shared" si="19"/>
        <v>-</v>
      </c>
      <c r="D262" s="26" t="str">
        <f t="shared" si="20"/>
        <v>-</v>
      </c>
      <c r="E262" s="26" t="str">
        <f>IF(B262="","-",SUM($D$27:D262))</f>
        <v>-</v>
      </c>
      <c r="F262" s="26" t="str">
        <f t="shared" si="21"/>
        <v>-</v>
      </c>
      <c r="G262" s="26" t="str">
        <f>IF(B262="","-",SUM($F$27:F262))</f>
        <v>-</v>
      </c>
      <c r="H262" s="26" t="str">
        <f t="shared" si="22"/>
        <v>-</v>
      </c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</row>
    <row r="263" spans="2:34" s="17" customFormat="1" ht="14.25" customHeight="1">
      <c r="B263" s="35">
        <f t="shared" si="18"/>
      </c>
      <c r="C263" s="26" t="str">
        <f t="shared" si="19"/>
        <v>-</v>
      </c>
      <c r="D263" s="26" t="str">
        <f t="shared" si="20"/>
        <v>-</v>
      </c>
      <c r="E263" s="26" t="str">
        <f>IF(B263="","-",SUM($D$27:D263))</f>
        <v>-</v>
      </c>
      <c r="F263" s="26" t="str">
        <f t="shared" si="21"/>
        <v>-</v>
      </c>
      <c r="G263" s="26" t="str">
        <f>IF(B263="","-",SUM($F$27:F263))</f>
        <v>-</v>
      </c>
      <c r="H263" s="26" t="str">
        <f t="shared" si="22"/>
        <v>-</v>
      </c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</row>
    <row r="264" spans="2:34" s="17" customFormat="1" ht="14.25" customHeight="1">
      <c r="B264" s="35">
        <f t="shared" si="18"/>
      </c>
      <c r="C264" s="26" t="str">
        <f t="shared" si="19"/>
        <v>-</v>
      </c>
      <c r="D264" s="26" t="str">
        <f t="shared" si="20"/>
        <v>-</v>
      </c>
      <c r="E264" s="26" t="str">
        <f>IF(B264="","-",SUM($D$27:D264))</f>
        <v>-</v>
      </c>
      <c r="F264" s="26" t="str">
        <f t="shared" si="21"/>
        <v>-</v>
      </c>
      <c r="G264" s="26" t="str">
        <f>IF(B264="","-",SUM($F$27:F264))</f>
        <v>-</v>
      </c>
      <c r="H264" s="26" t="str">
        <f t="shared" si="22"/>
        <v>-</v>
      </c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</row>
    <row r="265" spans="2:34" s="17" customFormat="1" ht="14.25" customHeight="1">
      <c r="B265" s="35">
        <f t="shared" si="18"/>
      </c>
      <c r="C265" s="26" t="str">
        <f t="shared" si="19"/>
        <v>-</v>
      </c>
      <c r="D265" s="26" t="str">
        <f t="shared" si="20"/>
        <v>-</v>
      </c>
      <c r="E265" s="26" t="str">
        <f>IF(B265="","-",SUM($D$27:D265))</f>
        <v>-</v>
      </c>
      <c r="F265" s="26" t="str">
        <f t="shared" si="21"/>
        <v>-</v>
      </c>
      <c r="G265" s="26" t="str">
        <f>IF(B265="","-",SUM($F$27:F265))</f>
        <v>-</v>
      </c>
      <c r="H265" s="26" t="str">
        <f t="shared" si="22"/>
        <v>-</v>
      </c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</row>
    <row r="266" spans="1:34" s="17" customFormat="1" ht="14.25" customHeight="1">
      <c r="A266" s="29"/>
      <c r="B266" s="36">
        <f t="shared" si="18"/>
      </c>
      <c r="C266" s="37" t="str">
        <f t="shared" si="19"/>
        <v>-</v>
      </c>
      <c r="D266" s="37" t="str">
        <f t="shared" si="20"/>
        <v>-</v>
      </c>
      <c r="E266" s="37" t="str">
        <f>IF(B266="","-",SUM($D$27:D266))</f>
        <v>-</v>
      </c>
      <c r="F266" s="37" t="str">
        <f t="shared" si="21"/>
        <v>-</v>
      </c>
      <c r="G266" s="37" t="str">
        <f>IF(B266="","-",SUM($F$27:F266))</f>
        <v>-</v>
      </c>
      <c r="H266" s="37" t="str">
        <f t="shared" si="22"/>
        <v>-</v>
      </c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</row>
    <row r="267" spans="1:34" s="29" customFormat="1" ht="14.25" customHeight="1">
      <c r="A267" s="17"/>
      <c r="B267" s="35">
        <f t="shared" si="18"/>
      </c>
      <c r="C267" s="26" t="str">
        <f t="shared" si="19"/>
        <v>-</v>
      </c>
      <c r="D267" s="26" t="str">
        <f t="shared" si="20"/>
        <v>-</v>
      </c>
      <c r="E267" s="26" t="str">
        <f>IF(B267="","-",SUM($D$27:D267))</f>
        <v>-</v>
      </c>
      <c r="F267" s="26" t="str">
        <f t="shared" si="21"/>
        <v>-</v>
      </c>
      <c r="G267" s="26" t="str">
        <f>IF(B267="","-",SUM($F$27:F267))</f>
        <v>-</v>
      </c>
      <c r="H267" s="26" t="str">
        <f t="shared" si="22"/>
        <v>-</v>
      </c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</row>
    <row r="268" spans="2:34" s="17" customFormat="1" ht="14.25" customHeight="1">
      <c r="B268" s="35">
        <f t="shared" si="18"/>
      </c>
      <c r="C268" s="26" t="str">
        <f t="shared" si="19"/>
        <v>-</v>
      </c>
      <c r="D268" s="26" t="str">
        <f t="shared" si="20"/>
        <v>-</v>
      </c>
      <c r="E268" s="26" t="str">
        <f>IF(B268="","-",SUM($D$27:D268))</f>
        <v>-</v>
      </c>
      <c r="F268" s="26" t="str">
        <f t="shared" si="21"/>
        <v>-</v>
      </c>
      <c r="G268" s="26" t="str">
        <f>IF(B268="","-",SUM($F$27:F268))</f>
        <v>-</v>
      </c>
      <c r="H268" s="26" t="str">
        <f t="shared" si="22"/>
        <v>-</v>
      </c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</row>
    <row r="269" spans="2:34" s="17" customFormat="1" ht="14.25" customHeight="1">
      <c r="B269" s="35">
        <f t="shared" si="18"/>
      </c>
      <c r="C269" s="26" t="str">
        <f t="shared" si="19"/>
        <v>-</v>
      </c>
      <c r="D269" s="26" t="str">
        <f t="shared" si="20"/>
        <v>-</v>
      </c>
      <c r="E269" s="26" t="str">
        <f>IF(B269="","-",SUM($D$27:D269))</f>
        <v>-</v>
      </c>
      <c r="F269" s="26" t="str">
        <f t="shared" si="21"/>
        <v>-</v>
      </c>
      <c r="G269" s="26" t="str">
        <f>IF(B269="","-",SUM($F$27:F269))</f>
        <v>-</v>
      </c>
      <c r="H269" s="26" t="str">
        <f t="shared" si="22"/>
        <v>-</v>
      </c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</row>
    <row r="270" spans="2:34" s="17" customFormat="1" ht="14.25" customHeight="1">
      <c r="B270" s="35">
        <f t="shared" si="18"/>
      </c>
      <c r="C270" s="26" t="str">
        <f t="shared" si="19"/>
        <v>-</v>
      </c>
      <c r="D270" s="26" t="str">
        <f t="shared" si="20"/>
        <v>-</v>
      </c>
      <c r="E270" s="26" t="str">
        <f>IF(B270="","-",SUM($D$27:D270))</f>
        <v>-</v>
      </c>
      <c r="F270" s="26" t="str">
        <f t="shared" si="21"/>
        <v>-</v>
      </c>
      <c r="G270" s="26" t="str">
        <f>IF(B270="","-",SUM($F$27:F270))</f>
        <v>-</v>
      </c>
      <c r="H270" s="26" t="str">
        <f t="shared" si="22"/>
        <v>-</v>
      </c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</row>
    <row r="271" spans="2:34" s="17" customFormat="1" ht="14.25" customHeight="1">
      <c r="B271" s="35">
        <f t="shared" si="18"/>
      </c>
      <c r="C271" s="26" t="str">
        <f t="shared" si="19"/>
        <v>-</v>
      </c>
      <c r="D271" s="26" t="str">
        <f t="shared" si="20"/>
        <v>-</v>
      </c>
      <c r="E271" s="26" t="str">
        <f>IF(B271="","-",SUM($D$27:D271))</f>
        <v>-</v>
      </c>
      <c r="F271" s="26" t="str">
        <f t="shared" si="21"/>
        <v>-</v>
      </c>
      <c r="G271" s="26" t="str">
        <f>IF(B271="","-",SUM($F$27:F271))</f>
        <v>-</v>
      </c>
      <c r="H271" s="26" t="str">
        <f t="shared" si="22"/>
        <v>-</v>
      </c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</row>
    <row r="272" spans="2:34" s="17" customFormat="1" ht="14.25" customHeight="1">
      <c r="B272" s="35">
        <f t="shared" si="18"/>
      </c>
      <c r="C272" s="26" t="str">
        <f t="shared" si="19"/>
        <v>-</v>
      </c>
      <c r="D272" s="26" t="str">
        <f t="shared" si="20"/>
        <v>-</v>
      </c>
      <c r="E272" s="26" t="str">
        <f>IF(B272="","-",SUM($D$27:D272))</f>
        <v>-</v>
      </c>
      <c r="F272" s="26" t="str">
        <f t="shared" si="21"/>
        <v>-</v>
      </c>
      <c r="G272" s="26" t="str">
        <f>IF(B272="","-",SUM($F$27:F272))</f>
        <v>-</v>
      </c>
      <c r="H272" s="26" t="str">
        <f t="shared" si="22"/>
        <v>-</v>
      </c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</row>
    <row r="273" spans="2:34" s="17" customFormat="1" ht="14.25" customHeight="1">
      <c r="B273" s="35">
        <f t="shared" si="18"/>
      </c>
      <c r="C273" s="26" t="str">
        <f t="shared" si="19"/>
        <v>-</v>
      </c>
      <c r="D273" s="26" t="str">
        <f t="shared" si="20"/>
        <v>-</v>
      </c>
      <c r="E273" s="26" t="str">
        <f>IF(B273="","-",SUM($D$27:D273))</f>
        <v>-</v>
      </c>
      <c r="F273" s="26" t="str">
        <f t="shared" si="21"/>
        <v>-</v>
      </c>
      <c r="G273" s="26" t="str">
        <f>IF(B273="","-",SUM($F$27:F273))</f>
        <v>-</v>
      </c>
      <c r="H273" s="26" t="str">
        <f t="shared" si="22"/>
        <v>-</v>
      </c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</row>
    <row r="274" spans="2:34" s="17" customFormat="1" ht="14.25" customHeight="1">
      <c r="B274" s="35">
        <f t="shared" si="18"/>
      </c>
      <c r="C274" s="26" t="str">
        <f t="shared" si="19"/>
        <v>-</v>
      </c>
      <c r="D274" s="26" t="str">
        <f t="shared" si="20"/>
        <v>-</v>
      </c>
      <c r="E274" s="26" t="str">
        <f>IF(B274="","-",SUM($D$27:D274))</f>
        <v>-</v>
      </c>
      <c r="F274" s="26" t="str">
        <f t="shared" si="21"/>
        <v>-</v>
      </c>
      <c r="G274" s="26" t="str">
        <f>IF(B274="","-",SUM($F$27:F274))</f>
        <v>-</v>
      </c>
      <c r="H274" s="26" t="str">
        <f t="shared" si="22"/>
        <v>-</v>
      </c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</row>
    <row r="275" spans="2:34" s="17" customFormat="1" ht="14.25" customHeight="1">
      <c r="B275" s="35">
        <f t="shared" si="18"/>
      </c>
      <c r="C275" s="26" t="str">
        <f t="shared" si="19"/>
        <v>-</v>
      </c>
      <c r="D275" s="26" t="str">
        <f t="shared" si="20"/>
        <v>-</v>
      </c>
      <c r="E275" s="26" t="str">
        <f>IF(B275="","-",SUM($D$27:D275))</f>
        <v>-</v>
      </c>
      <c r="F275" s="26" t="str">
        <f t="shared" si="21"/>
        <v>-</v>
      </c>
      <c r="G275" s="26" t="str">
        <f>IF(B275="","-",SUM($F$27:F275))</f>
        <v>-</v>
      </c>
      <c r="H275" s="26" t="str">
        <f t="shared" si="22"/>
        <v>-</v>
      </c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</row>
    <row r="276" spans="2:34" s="17" customFormat="1" ht="14.25" customHeight="1">
      <c r="B276" s="35">
        <f t="shared" si="18"/>
      </c>
      <c r="C276" s="26" t="str">
        <f t="shared" si="19"/>
        <v>-</v>
      </c>
      <c r="D276" s="26" t="str">
        <f t="shared" si="20"/>
        <v>-</v>
      </c>
      <c r="E276" s="26" t="str">
        <f>IF(B276="","-",SUM($D$27:D276))</f>
        <v>-</v>
      </c>
      <c r="F276" s="26" t="str">
        <f t="shared" si="21"/>
        <v>-</v>
      </c>
      <c r="G276" s="26" t="str">
        <f>IF(B276="","-",SUM($F$27:F276))</f>
        <v>-</v>
      </c>
      <c r="H276" s="26" t="str">
        <f t="shared" si="22"/>
        <v>-</v>
      </c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</row>
    <row r="277" spans="2:34" s="17" customFormat="1" ht="14.25" customHeight="1">
      <c r="B277" s="35">
        <f t="shared" si="18"/>
      </c>
      <c r="C277" s="26" t="str">
        <f t="shared" si="19"/>
        <v>-</v>
      </c>
      <c r="D277" s="26" t="str">
        <f t="shared" si="20"/>
        <v>-</v>
      </c>
      <c r="E277" s="26" t="str">
        <f>IF(B277="","-",SUM($D$27:D277))</f>
        <v>-</v>
      </c>
      <c r="F277" s="26" t="str">
        <f t="shared" si="21"/>
        <v>-</v>
      </c>
      <c r="G277" s="26" t="str">
        <f>IF(B277="","-",SUM($F$27:F277))</f>
        <v>-</v>
      </c>
      <c r="H277" s="26" t="str">
        <f t="shared" si="22"/>
        <v>-</v>
      </c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</row>
    <row r="278" spans="1:34" s="17" customFormat="1" ht="14.25" customHeight="1">
      <c r="A278" s="29"/>
      <c r="B278" s="36">
        <f t="shared" si="18"/>
      </c>
      <c r="C278" s="37" t="str">
        <f t="shared" si="19"/>
        <v>-</v>
      </c>
      <c r="D278" s="37" t="str">
        <f t="shared" si="20"/>
        <v>-</v>
      </c>
      <c r="E278" s="37" t="str">
        <f>IF(B278="","-",SUM($D$27:D278))</f>
        <v>-</v>
      </c>
      <c r="F278" s="37" t="str">
        <f t="shared" si="21"/>
        <v>-</v>
      </c>
      <c r="G278" s="37" t="str">
        <f>IF(B278="","-",SUM($F$27:F278))</f>
        <v>-</v>
      </c>
      <c r="H278" s="37" t="str">
        <f t="shared" si="22"/>
        <v>-</v>
      </c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</row>
    <row r="279" spans="1:34" s="29" customFormat="1" ht="14.25" customHeight="1">
      <c r="A279" s="17"/>
      <c r="B279" s="35">
        <f t="shared" si="18"/>
      </c>
      <c r="C279" s="26" t="str">
        <f t="shared" si="19"/>
        <v>-</v>
      </c>
      <c r="D279" s="26" t="str">
        <f t="shared" si="20"/>
        <v>-</v>
      </c>
      <c r="E279" s="26" t="str">
        <f>IF(B279="","-",SUM($D$27:D279))</f>
        <v>-</v>
      </c>
      <c r="F279" s="26" t="str">
        <f t="shared" si="21"/>
        <v>-</v>
      </c>
      <c r="G279" s="26" t="str">
        <f>IF(B279="","-",SUM($F$27:F279))</f>
        <v>-</v>
      </c>
      <c r="H279" s="26" t="str">
        <f t="shared" si="22"/>
        <v>-</v>
      </c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</row>
    <row r="280" spans="2:34" s="17" customFormat="1" ht="14.25" customHeight="1">
      <c r="B280" s="35">
        <f t="shared" si="18"/>
      </c>
      <c r="C280" s="26" t="str">
        <f t="shared" si="19"/>
        <v>-</v>
      </c>
      <c r="D280" s="26" t="str">
        <f t="shared" si="20"/>
        <v>-</v>
      </c>
      <c r="E280" s="26" t="str">
        <f>IF(B280="","-",SUM($D$27:D280))</f>
        <v>-</v>
      </c>
      <c r="F280" s="26" t="str">
        <f t="shared" si="21"/>
        <v>-</v>
      </c>
      <c r="G280" s="26" t="str">
        <f>IF(B280="","-",SUM($F$27:F280))</f>
        <v>-</v>
      </c>
      <c r="H280" s="26" t="str">
        <f t="shared" si="22"/>
        <v>-</v>
      </c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</row>
    <row r="281" spans="2:34" s="17" customFormat="1" ht="14.25" customHeight="1">
      <c r="B281" s="35">
        <f t="shared" si="18"/>
      </c>
      <c r="C281" s="26" t="str">
        <f t="shared" si="19"/>
        <v>-</v>
      </c>
      <c r="D281" s="26" t="str">
        <f t="shared" si="20"/>
        <v>-</v>
      </c>
      <c r="E281" s="26" t="str">
        <f>IF(B281="","-",SUM($D$27:D281))</f>
        <v>-</v>
      </c>
      <c r="F281" s="26" t="str">
        <f t="shared" si="21"/>
        <v>-</v>
      </c>
      <c r="G281" s="26" t="str">
        <f>IF(B281="","-",SUM($F$27:F281))</f>
        <v>-</v>
      </c>
      <c r="H281" s="26" t="str">
        <f t="shared" si="22"/>
        <v>-</v>
      </c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</row>
    <row r="282" spans="2:34" s="17" customFormat="1" ht="14.25" customHeight="1">
      <c r="B282" s="35">
        <f t="shared" si="18"/>
      </c>
      <c r="C282" s="26" t="str">
        <f t="shared" si="19"/>
        <v>-</v>
      </c>
      <c r="D282" s="26" t="str">
        <f t="shared" si="20"/>
        <v>-</v>
      </c>
      <c r="E282" s="26" t="str">
        <f>IF(B282="","-",SUM($D$27:D282))</f>
        <v>-</v>
      </c>
      <c r="F282" s="26" t="str">
        <f t="shared" si="21"/>
        <v>-</v>
      </c>
      <c r="G282" s="26" t="str">
        <f>IF(B282="","-",SUM($F$27:F282))</f>
        <v>-</v>
      </c>
      <c r="H282" s="26" t="str">
        <f t="shared" si="22"/>
        <v>-</v>
      </c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</row>
    <row r="283" spans="2:34" s="17" customFormat="1" ht="14.25" customHeight="1">
      <c r="B283" s="35">
        <f aca="true" t="shared" si="23" ref="B283:B346">IF(B282&gt;=$F$15,"",B282+1)</f>
      </c>
      <c r="C283" s="26" t="str">
        <f aca="true" t="shared" si="24" ref="C283:C346">IF(B283="","-",$F$17)</f>
        <v>-</v>
      </c>
      <c r="D283" s="26" t="str">
        <f aca="true" t="shared" si="25" ref="D283:D346">IF(B283="","-",$F$14*H282)</f>
        <v>-</v>
      </c>
      <c r="E283" s="26" t="str">
        <f>IF(B283="","-",SUM($D$27:D283))</f>
        <v>-</v>
      </c>
      <c r="F283" s="26" t="str">
        <f t="shared" si="21"/>
        <v>-</v>
      </c>
      <c r="G283" s="26" t="str">
        <f>IF(B283="","-",SUM($F$27:F283))</f>
        <v>-</v>
      </c>
      <c r="H283" s="26" t="str">
        <f t="shared" si="22"/>
        <v>-</v>
      </c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</row>
    <row r="284" spans="2:34" s="17" customFormat="1" ht="14.25" customHeight="1">
      <c r="B284" s="35">
        <f t="shared" si="23"/>
      </c>
      <c r="C284" s="26" t="str">
        <f t="shared" si="24"/>
        <v>-</v>
      </c>
      <c r="D284" s="26" t="str">
        <f t="shared" si="25"/>
        <v>-</v>
      </c>
      <c r="E284" s="26" t="str">
        <f>IF(B284="","-",SUM($D$27:D284))</f>
        <v>-</v>
      </c>
      <c r="F284" s="26" t="str">
        <f aca="true" t="shared" si="26" ref="F284:F347">IF(B284="","-",C284-D284)</f>
        <v>-</v>
      </c>
      <c r="G284" s="26" t="str">
        <f>IF(B284="","-",SUM($F$27:F284))</f>
        <v>-</v>
      </c>
      <c r="H284" s="26" t="str">
        <f aca="true" t="shared" si="27" ref="H284:H347">IF(B284="","-",H283-F284)</f>
        <v>-</v>
      </c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</row>
    <row r="285" spans="2:34" s="17" customFormat="1" ht="14.25" customHeight="1">
      <c r="B285" s="35">
        <f t="shared" si="23"/>
      </c>
      <c r="C285" s="26" t="str">
        <f t="shared" si="24"/>
        <v>-</v>
      </c>
      <c r="D285" s="26" t="str">
        <f t="shared" si="25"/>
        <v>-</v>
      </c>
      <c r="E285" s="26" t="str">
        <f>IF(B285="","-",SUM($D$27:D285))</f>
        <v>-</v>
      </c>
      <c r="F285" s="26" t="str">
        <f t="shared" si="26"/>
        <v>-</v>
      </c>
      <c r="G285" s="26" t="str">
        <f>IF(B285="","-",SUM($F$27:F285))</f>
        <v>-</v>
      </c>
      <c r="H285" s="26" t="str">
        <f t="shared" si="27"/>
        <v>-</v>
      </c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</row>
    <row r="286" spans="2:34" s="17" customFormat="1" ht="14.25" customHeight="1">
      <c r="B286" s="35">
        <f t="shared" si="23"/>
      </c>
      <c r="C286" s="26" t="str">
        <f t="shared" si="24"/>
        <v>-</v>
      </c>
      <c r="D286" s="26" t="str">
        <f t="shared" si="25"/>
        <v>-</v>
      </c>
      <c r="E286" s="26" t="str">
        <f>IF(B286="","-",SUM($D$27:D286))</f>
        <v>-</v>
      </c>
      <c r="F286" s="26" t="str">
        <f t="shared" si="26"/>
        <v>-</v>
      </c>
      <c r="G286" s="26" t="str">
        <f>IF(B286="","-",SUM($F$27:F286))</f>
        <v>-</v>
      </c>
      <c r="H286" s="26" t="str">
        <f t="shared" si="27"/>
        <v>-</v>
      </c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</row>
    <row r="287" spans="2:34" s="17" customFormat="1" ht="14.25" customHeight="1">
      <c r="B287" s="35">
        <f t="shared" si="23"/>
      </c>
      <c r="C287" s="26" t="str">
        <f t="shared" si="24"/>
        <v>-</v>
      </c>
      <c r="D287" s="26" t="str">
        <f t="shared" si="25"/>
        <v>-</v>
      </c>
      <c r="E287" s="26" t="str">
        <f>IF(B287="","-",SUM($D$27:D287))</f>
        <v>-</v>
      </c>
      <c r="F287" s="26" t="str">
        <f t="shared" si="26"/>
        <v>-</v>
      </c>
      <c r="G287" s="26" t="str">
        <f>IF(B287="","-",SUM($F$27:F287))</f>
        <v>-</v>
      </c>
      <c r="H287" s="26" t="str">
        <f t="shared" si="27"/>
        <v>-</v>
      </c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</row>
    <row r="288" spans="2:34" s="17" customFormat="1" ht="14.25" customHeight="1">
      <c r="B288" s="35">
        <f t="shared" si="23"/>
      </c>
      <c r="C288" s="26" t="str">
        <f t="shared" si="24"/>
        <v>-</v>
      </c>
      <c r="D288" s="26" t="str">
        <f t="shared" si="25"/>
        <v>-</v>
      </c>
      <c r="E288" s="26" t="str">
        <f>IF(B288="","-",SUM($D$27:D288))</f>
        <v>-</v>
      </c>
      <c r="F288" s="26" t="str">
        <f t="shared" si="26"/>
        <v>-</v>
      </c>
      <c r="G288" s="26" t="str">
        <f>IF(B288="","-",SUM($F$27:F288))</f>
        <v>-</v>
      </c>
      <c r="H288" s="26" t="str">
        <f t="shared" si="27"/>
        <v>-</v>
      </c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</row>
    <row r="289" spans="2:34" s="17" customFormat="1" ht="14.25" customHeight="1">
      <c r="B289" s="35">
        <f t="shared" si="23"/>
      </c>
      <c r="C289" s="26" t="str">
        <f t="shared" si="24"/>
        <v>-</v>
      </c>
      <c r="D289" s="26" t="str">
        <f t="shared" si="25"/>
        <v>-</v>
      </c>
      <c r="E289" s="26" t="str">
        <f>IF(B289="","-",SUM($D$27:D289))</f>
        <v>-</v>
      </c>
      <c r="F289" s="26" t="str">
        <f t="shared" si="26"/>
        <v>-</v>
      </c>
      <c r="G289" s="26" t="str">
        <f>IF(B289="","-",SUM($F$27:F289))</f>
        <v>-</v>
      </c>
      <c r="H289" s="26" t="str">
        <f t="shared" si="27"/>
        <v>-</v>
      </c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</row>
    <row r="290" spans="1:34" s="17" customFormat="1" ht="14.25" customHeight="1">
      <c r="A290" s="29"/>
      <c r="B290" s="36">
        <f t="shared" si="23"/>
      </c>
      <c r="C290" s="37" t="str">
        <f t="shared" si="24"/>
        <v>-</v>
      </c>
      <c r="D290" s="37" t="str">
        <f t="shared" si="25"/>
        <v>-</v>
      </c>
      <c r="E290" s="37" t="str">
        <f>IF(B290="","-",SUM($D$27:D290))</f>
        <v>-</v>
      </c>
      <c r="F290" s="37" t="str">
        <f t="shared" si="26"/>
        <v>-</v>
      </c>
      <c r="G290" s="37" t="str">
        <f>IF(B290="","-",SUM($F$27:F290))</f>
        <v>-</v>
      </c>
      <c r="H290" s="37" t="str">
        <f t="shared" si="27"/>
        <v>-</v>
      </c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</row>
    <row r="291" spans="1:34" s="29" customFormat="1" ht="14.25" customHeight="1">
      <c r="A291" s="17"/>
      <c r="B291" s="35">
        <f t="shared" si="23"/>
      </c>
      <c r="C291" s="26" t="str">
        <f t="shared" si="24"/>
        <v>-</v>
      </c>
      <c r="D291" s="26" t="str">
        <f t="shared" si="25"/>
        <v>-</v>
      </c>
      <c r="E291" s="26" t="str">
        <f>IF(B291="","-",SUM($D$27:D291))</f>
        <v>-</v>
      </c>
      <c r="F291" s="26" t="str">
        <f t="shared" si="26"/>
        <v>-</v>
      </c>
      <c r="G291" s="26" t="str">
        <f>IF(B291="","-",SUM($F$27:F291))</f>
        <v>-</v>
      </c>
      <c r="H291" s="26" t="str">
        <f t="shared" si="27"/>
        <v>-</v>
      </c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</row>
    <row r="292" spans="2:34" s="17" customFormat="1" ht="14.25" customHeight="1">
      <c r="B292" s="35">
        <f t="shared" si="23"/>
      </c>
      <c r="C292" s="26" t="str">
        <f t="shared" si="24"/>
        <v>-</v>
      </c>
      <c r="D292" s="26" t="str">
        <f t="shared" si="25"/>
        <v>-</v>
      </c>
      <c r="E292" s="26" t="str">
        <f>IF(B292="","-",SUM($D$27:D292))</f>
        <v>-</v>
      </c>
      <c r="F292" s="26" t="str">
        <f t="shared" si="26"/>
        <v>-</v>
      </c>
      <c r="G292" s="26" t="str">
        <f>IF(B292="","-",SUM($F$27:F292))</f>
        <v>-</v>
      </c>
      <c r="H292" s="26" t="str">
        <f t="shared" si="27"/>
        <v>-</v>
      </c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</row>
    <row r="293" spans="2:34" s="17" customFormat="1" ht="14.25" customHeight="1">
      <c r="B293" s="35">
        <f t="shared" si="23"/>
      </c>
      <c r="C293" s="26" t="str">
        <f t="shared" si="24"/>
        <v>-</v>
      </c>
      <c r="D293" s="26" t="str">
        <f t="shared" si="25"/>
        <v>-</v>
      </c>
      <c r="E293" s="26" t="str">
        <f>IF(B293="","-",SUM($D$27:D293))</f>
        <v>-</v>
      </c>
      <c r="F293" s="26" t="str">
        <f t="shared" si="26"/>
        <v>-</v>
      </c>
      <c r="G293" s="26" t="str">
        <f>IF(B293="","-",SUM($F$27:F293))</f>
        <v>-</v>
      </c>
      <c r="H293" s="26" t="str">
        <f t="shared" si="27"/>
        <v>-</v>
      </c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</row>
    <row r="294" spans="2:34" s="17" customFormat="1" ht="14.25" customHeight="1">
      <c r="B294" s="35">
        <f t="shared" si="23"/>
      </c>
      <c r="C294" s="26" t="str">
        <f t="shared" si="24"/>
        <v>-</v>
      </c>
      <c r="D294" s="26" t="str">
        <f t="shared" si="25"/>
        <v>-</v>
      </c>
      <c r="E294" s="26" t="str">
        <f>IF(B294="","-",SUM($D$27:D294))</f>
        <v>-</v>
      </c>
      <c r="F294" s="26" t="str">
        <f t="shared" si="26"/>
        <v>-</v>
      </c>
      <c r="G294" s="26" t="str">
        <f>IF(B294="","-",SUM($F$27:F294))</f>
        <v>-</v>
      </c>
      <c r="H294" s="26" t="str">
        <f t="shared" si="27"/>
        <v>-</v>
      </c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</row>
    <row r="295" spans="2:34" s="17" customFormat="1" ht="14.25" customHeight="1">
      <c r="B295" s="35">
        <f t="shared" si="23"/>
      </c>
      <c r="C295" s="26" t="str">
        <f t="shared" si="24"/>
        <v>-</v>
      </c>
      <c r="D295" s="26" t="str">
        <f t="shared" si="25"/>
        <v>-</v>
      </c>
      <c r="E295" s="26" t="str">
        <f>IF(B295="","-",SUM($D$27:D295))</f>
        <v>-</v>
      </c>
      <c r="F295" s="26" t="str">
        <f t="shared" si="26"/>
        <v>-</v>
      </c>
      <c r="G295" s="26" t="str">
        <f>IF(B295="","-",SUM($F$27:F295))</f>
        <v>-</v>
      </c>
      <c r="H295" s="26" t="str">
        <f t="shared" si="27"/>
        <v>-</v>
      </c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</row>
    <row r="296" spans="2:34" s="17" customFormat="1" ht="14.25" customHeight="1">
      <c r="B296" s="35">
        <f t="shared" si="23"/>
      </c>
      <c r="C296" s="26" t="str">
        <f t="shared" si="24"/>
        <v>-</v>
      </c>
      <c r="D296" s="26" t="str">
        <f t="shared" si="25"/>
        <v>-</v>
      </c>
      <c r="E296" s="26" t="str">
        <f>IF(B296="","-",SUM($D$27:D296))</f>
        <v>-</v>
      </c>
      <c r="F296" s="26" t="str">
        <f t="shared" si="26"/>
        <v>-</v>
      </c>
      <c r="G296" s="26" t="str">
        <f>IF(B296="","-",SUM($F$27:F296))</f>
        <v>-</v>
      </c>
      <c r="H296" s="26" t="str">
        <f t="shared" si="27"/>
        <v>-</v>
      </c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</row>
    <row r="297" spans="2:34" s="17" customFormat="1" ht="14.25" customHeight="1">
      <c r="B297" s="35">
        <f t="shared" si="23"/>
      </c>
      <c r="C297" s="26" t="str">
        <f t="shared" si="24"/>
        <v>-</v>
      </c>
      <c r="D297" s="26" t="str">
        <f t="shared" si="25"/>
        <v>-</v>
      </c>
      <c r="E297" s="26" t="str">
        <f>IF(B297="","-",SUM($D$27:D297))</f>
        <v>-</v>
      </c>
      <c r="F297" s="26" t="str">
        <f t="shared" si="26"/>
        <v>-</v>
      </c>
      <c r="G297" s="26" t="str">
        <f>IF(B297="","-",SUM($F$27:F297))</f>
        <v>-</v>
      </c>
      <c r="H297" s="26" t="str">
        <f t="shared" si="27"/>
        <v>-</v>
      </c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</row>
    <row r="298" spans="2:34" s="17" customFormat="1" ht="14.25" customHeight="1">
      <c r="B298" s="35">
        <f t="shared" si="23"/>
      </c>
      <c r="C298" s="26" t="str">
        <f t="shared" si="24"/>
        <v>-</v>
      </c>
      <c r="D298" s="26" t="str">
        <f t="shared" si="25"/>
        <v>-</v>
      </c>
      <c r="E298" s="26" t="str">
        <f>IF(B298="","-",SUM($D$27:D298))</f>
        <v>-</v>
      </c>
      <c r="F298" s="26" t="str">
        <f t="shared" si="26"/>
        <v>-</v>
      </c>
      <c r="G298" s="26" t="str">
        <f>IF(B298="","-",SUM($F$27:F298))</f>
        <v>-</v>
      </c>
      <c r="H298" s="26" t="str">
        <f t="shared" si="27"/>
        <v>-</v>
      </c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</row>
    <row r="299" spans="2:34" s="17" customFormat="1" ht="14.25" customHeight="1">
      <c r="B299" s="35">
        <f t="shared" si="23"/>
      </c>
      <c r="C299" s="26" t="str">
        <f t="shared" si="24"/>
        <v>-</v>
      </c>
      <c r="D299" s="26" t="str">
        <f t="shared" si="25"/>
        <v>-</v>
      </c>
      <c r="E299" s="26" t="str">
        <f>IF(B299="","-",SUM($D$27:D299))</f>
        <v>-</v>
      </c>
      <c r="F299" s="26" t="str">
        <f t="shared" si="26"/>
        <v>-</v>
      </c>
      <c r="G299" s="26" t="str">
        <f>IF(B299="","-",SUM($F$27:F299))</f>
        <v>-</v>
      </c>
      <c r="H299" s="26" t="str">
        <f t="shared" si="27"/>
        <v>-</v>
      </c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</row>
    <row r="300" spans="2:34" s="17" customFormat="1" ht="14.25" customHeight="1">
      <c r="B300" s="35">
        <f t="shared" si="23"/>
      </c>
      <c r="C300" s="26" t="str">
        <f t="shared" si="24"/>
        <v>-</v>
      </c>
      <c r="D300" s="26" t="str">
        <f t="shared" si="25"/>
        <v>-</v>
      </c>
      <c r="E300" s="26" t="str">
        <f>IF(B300="","-",SUM($D$27:D300))</f>
        <v>-</v>
      </c>
      <c r="F300" s="26" t="str">
        <f t="shared" si="26"/>
        <v>-</v>
      </c>
      <c r="G300" s="26" t="str">
        <f>IF(B300="","-",SUM($F$27:F300))</f>
        <v>-</v>
      </c>
      <c r="H300" s="26" t="str">
        <f t="shared" si="27"/>
        <v>-</v>
      </c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</row>
    <row r="301" spans="2:34" s="17" customFormat="1" ht="14.25" customHeight="1">
      <c r="B301" s="35">
        <f t="shared" si="23"/>
      </c>
      <c r="C301" s="26" t="str">
        <f t="shared" si="24"/>
        <v>-</v>
      </c>
      <c r="D301" s="26" t="str">
        <f t="shared" si="25"/>
        <v>-</v>
      </c>
      <c r="E301" s="26" t="str">
        <f>IF(B301="","-",SUM($D$27:D301))</f>
        <v>-</v>
      </c>
      <c r="F301" s="26" t="str">
        <f t="shared" si="26"/>
        <v>-</v>
      </c>
      <c r="G301" s="26" t="str">
        <f>IF(B301="","-",SUM($F$27:F301))</f>
        <v>-</v>
      </c>
      <c r="H301" s="26" t="str">
        <f t="shared" si="27"/>
        <v>-</v>
      </c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</row>
    <row r="302" spans="1:34" s="17" customFormat="1" ht="14.25" customHeight="1">
      <c r="A302" s="29"/>
      <c r="B302" s="36">
        <f t="shared" si="23"/>
      </c>
      <c r="C302" s="37" t="str">
        <f t="shared" si="24"/>
        <v>-</v>
      </c>
      <c r="D302" s="37" t="str">
        <f t="shared" si="25"/>
        <v>-</v>
      </c>
      <c r="E302" s="37" t="str">
        <f>IF(B302="","-",SUM($D$27:D302))</f>
        <v>-</v>
      </c>
      <c r="F302" s="37" t="str">
        <f t="shared" si="26"/>
        <v>-</v>
      </c>
      <c r="G302" s="37" t="str">
        <f>IF(B302="","-",SUM($F$27:F302))</f>
        <v>-</v>
      </c>
      <c r="H302" s="37" t="str">
        <f t="shared" si="27"/>
        <v>-</v>
      </c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</row>
    <row r="303" spans="1:34" s="29" customFormat="1" ht="14.25" customHeight="1">
      <c r="A303" s="17"/>
      <c r="B303" s="35">
        <f t="shared" si="23"/>
      </c>
      <c r="C303" s="26" t="str">
        <f t="shared" si="24"/>
        <v>-</v>
      </c>
      <c r="D303" s="26" t="str">
        <f t="shared" si="25"/>
        <v>-</v>
      </c>
      <c r="E303" s="26" t="str">
        <f>IF(B303="","-",SUM($D$27:D303))</f>
        <v>-</v>
      </c>
      <c r="F303" s="26" t="str">
        <f t="shared" si="26"/>
        <v>-</v>
      </c>
      <c r="G303" s="26" t="str">
        <f>IF(B303="","-",SUM($F$27:F303))</f>
        <v>-</v>
      </c>
      <c r="H303" s="26" t="str">
        <f t="shared" si="27"/>
        <v>-</v>
      </c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</row>
    <row r="304" spans="2:34" s="17" customFormat="1" ht="14.25" customHeight="1">
      <c r="B304" s="35">
        <f t="shared" si="23"/>
      </c>
      <c r="C304" s="26" t="str">
        <f t="shared" si="24"/>
        <v>-</v>
      </c>
      <c r="D304" s="26" t="str">
        <f t="shared" si="25"/>
        <v>-</v>
      </c>
      <c r="E304" s="26" t="str">
        <f>IF(B304="","-",SUM($D$27:D304))</f>
        <v>-</v>
      </c>
      <c r="F304" s="26" t="str">
        <f t="shared" si="26"/>
        <v>-</v>
      </c>
      <c r="G304" s="26" t="str">
        <f>IF(B304="","-",SUM($F$27:F304))</f>
        <v>-</v>
      </c>
      <c r="H304" s="26" t="str">
        <f t="shared" si="27"/>
        <v>-</v>
      </c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</row>
    <row r="305" spans="2:34" s="17" customFormat="1" ht="14.25" customHeight="1">
      <c r="B305" s="35">
        <f t="shared" si="23"/>
      </c>
      <c r="C305" s="26" t="str">
        <f t="shared" si="24"/>
        <v>-</v>
      </c>
      <c r="D305" s="26" t="str">
        <f t="shared" si="25"/>
        <v>-</v>
      </c>
      <c r="E305" s="26" t="str">
        <f>IF(B305="","-",SUM($D$27:D305))</f>
        <v>-</v>
      </c>
      <c r="F305" s="26" t="str">
        <f t="shared" si="26"/>
        <v>-</v>
      </c>
      <c r="G305" s="26" t="str">
        <f>IF(B305="","-",SUM($F$27:F305))</f>
        <v>-</v>
      </c>
      <c r="H305" s="26" t="str">
        <f t="shared" si="27"/>
        <v>-</v>
      </c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</row>
    <row r="306" spans="2:34" s="17" customFormat="1" ht="14.25" customHeight="1">
      <c r="B306" s="35">
        <f t="shared" si="23"/>
      </c>
      <c r="C306" s="26" t="str">
        <f t="shared" si="24"/>
        <v>-</v>
      </c>
      <c r="D306" s="26" t="str">
        <f t="shared" si="25"/>
        <v>-</v>
      </c>
      <c r="E306" s="26" t="str">
        <f>IF(B306="","-",SUM($D$27:D306))</f>
        <v>-</v>
      </c>
      <c r="F306" s="26" t="str">
        <f t="shared" si="26"/>
        <v>-</v>
      </c>
      <c r="G306" s="26" t="str">
        <f>IF(B306="","-",SUM($F$27:F306))</f>
        <v>-</v>
      </c>
      <c r="H306" s="26" t="str">
        <f t="shared" si="27"/>
        <v>-</v>
      </c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</row>
    <row r="307" spans="2:34" s="17" customFormat="1" ht="14.25" customHeight="1">
      <c r="B307" s="35">
        <f t="shared" si="23"/>
      </c>
      <c r="C307" s="26" t="str">
        <f t="shared" si="24"/>
        <v>-</v>
      </c>
      <c r="D307" s="26" t="str">
        <f t="shared" si="25"/>
        <v>-</v>
      </c>
      <c r="E307" s="26" t="str">
        <f>IF(B307="","-",SUM($D$27:D307))</f>
        <v>-</v>
      </c>
      <c r="F307" s="26" t="str">
        <f t="shared" si="26"/>
        <v>-</v>
      </c>
      <c r="G307" s="26" t="str">
        <f>IF(B307="","-",SUM($F$27:F307))</f>
        <v>-</v>
      </c>
      <c r="H307" s="26" t="str">
        <f t="shared" si="27"/>
        <v>-</v>
      </c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</row>
    <row r="308" spans="2:34" s="17" customFormat="1" ht="14.25" customHeight="1">
      <c r="B308" s="35">
        <f t="shared" si="23"/>
      </c>
      <c r="C308" s="26" t="str">
        <f t="shared" si="24"/>
        <v>-</v>
      </c>
      <c r="D308" s="26" t="str">
        <f t="shared" si="25"/>
        <v>-</v>
      </c>
      <c r="E308" s="26" t="str">
        <f>IF(B308="","-",SUM($D$27:D308))</f>
        <v>-</v>
      </c>
      <c r="F308" s="26" t="str">
        <f t="shared" si="26"/>
        <v>-</v>
      </c>
      <c r="G308" s="26" t="str">
        <f>IF(B308="","-",SUM($F$27:F308))</f>
        <v>-</v>
      </c>
      <c r="H308" s="26" t="str">
        <f t="shared" si="27"/>
        <v>-</v>
      </c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</row>
    <row r="309" spans="2:34" s="17" customFormat="1" ht="14.25" customHeight="1">
      <c r="B309" s="35">
        <f t="shared" si="23"/>
      </c>
      <c r="C309" s="26" t="str">
        <f t="shared" si="24"/>
        <v>-</v>
      </c>
      <c r="D309" s="26" t="str">
        <f t="shared" si="25"/>
        <v>-</v>
      </c>
      <c r="E309" s="26" t="str">
        <f>IF(B309="","-",SUM($D$27:D309))</f>
        <v>-</v>
      </c>
      <c r="F309" s="26" t="str">
        <f t="shared" si="26"/>
        <v>-</v>
      </c>
      <c r="G309" s="26" t="str">
        <f>IF(B309="","-",SUM($F$27:F309))</f>
        <v>-</v>
      </c>
      <c r="H309" s="26" t="str">
        <f t="shared" si="27"/>
        <v>-</v>
      </c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</row>
    <row r="310" spans="2:34" s="17" customFormat="1" ht="14.25" customHeight="1">
      <c r="B310" s="35">
        <f t="shared" si="23"/>
      </c>
      <c r="C310" s="26" t="str">
        <f t="shared" si="24"/>
        <v>-</v>
      </c>
      <c r="D310" s="26" t="str">
        <f t="shared" si="25"/>
        <v>-</v>
      </c>
      <c r="E310" s="26" t="str">
        <f>IF(B310="","-",SUM($D$27:D310))</f>
        <v>-</v>
      </c>
      <c r="F310" s="26" t="str">
        <f t="shared" si="26"/>
        <v>-</v>
      </c>
      <c r="G310" s="26" t="str">
        <f>IF(B310="","-",SUM($F$27:F310))</f>
        <v>-</v>
      </c>
      <c r="H310" s="26" t="str">
        <f t="shared" si="27"/>
        <v>-</v>
      </c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</row>
    <row r="311" spans="2:34" s="17" customFormat="1" ht="14.25" customHeight="1">
      <c r="B311" s="35">
        <f t="shared" si="23"/>
      </c>
      <c r="C311" s="26" t="str">
        <f t="shared" si="24"/>
        <v>-</v>
      </c>
      <c r="D311" s="26" t="str">
        <f t="shared" si="25"/>
        <v>-</v>
      </c>
      <c r="E311" s="26" t="str">
        <f>IF(B311="","-",SUM($D$27:D311))</f>
        <v>-</v>
      </c>
      <c r="F311" s="26" t="str">
        <f t="shared" si="26"/>
        <v>-</v>
      </c>
      <c r="G311" s="26" t="str">
        <f>IF(B311="","-",SUM($F$27:F311))</f>
        <v>-</v>
      </c>
      <c r="H311" s="26" t="str">
        <f t="shared" si="27"/>
        <v>-</v>
      </c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</row>
    <row r="312" spans="2:34" s="17" customFormat="1" ht="14.25" customHeight="1">
      <c r="B312" s="35">
        <f t="shared" si="23"/>
      </c>
      <c r="C312" s="26" t="str">
        <f t="shared" si="24"/>
        <v>-</v>
      </c>
      <c r="D312" s="26" t="str">
        <f t="shared" si="25"/>
        <v>-</v>
      </c>
      <c r="E312" s="26" t="str">
        <f>IF(B312="","-",SUM($D$27:D312))</f>
        <v>-</v>
      </c>
      <c r="F312" s="26" t="str">
        <f t="shared" si="26"/>
        <v>-</v>
      </c>
      <c r="G312" s="26" t="str">
        <f>IF(B312="","-",SUM($F$27:F312))</f>
        <v>-</v>
      </c>
      <c r="H312" s="26" t="str">
        <f t="shared" si="27"/>
        <v>-</v>
      </c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</row>
    <row r="313" spans="2:34" s="17" customFormat="1" ht="14.25" customHeight="1">
      <c r="B313" s="35">
        <f t="shared" si="23"/>
      </c>
      <c r="C313" s="26" t="str">
        <f t="shared" si="24"/>
        <v>-</v>
      </c>
      <c r="D313" s="26" t="str">
        <f t="shared" si="25"/>
        <v>-</v>
      </c>
      <c r="E313" s="26" t="str">
        <f>IF(B313="","-",SUM($D$27:D313))</f>
        <v>-</v>
      </c>
      <c r="F313" s="26" t="str">
        <f t="shared" si="26"/>
        <v>-</v>
      </c>
      <c r="G313" s="26" t="str">
        <f>IF(B313="","-",SUM($F$27:F313))</f>
        <v>-</v>
      </c>
      <c r="H313" s="26" t="str">
        <f t="shared" si="27"/>
        <v>-</v>
      </c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</row>
    <row r="314" spans="1:34" s="17" customFormat="1" ht="14.25" customHeight="1">
      <c r="A314" s="29"/>
      <c r="B314" s="36">
        <f t="shared" si="23"/>
      </c>
      <c r="C314" s="37" t="str">
        <f t="shared" si="24"/>
        <v>-</v>
      </c>
      <c r="D314" s="37" t="str">
        <f t="shared" si="25"/>
        <v>-</v>
      </c>
      <c r="E314" s="37" t="str">
        <f>IF(B314="","-",SUM($D$27:D314))</f>
        <v>-</v>
      </c>
      <c r="F314" s="37" t="str">
        <f t="shared" si="26"/>
        <v>-</v>
      </c>
      <c r="G314" s="37" t="str">
        <f>IF(B314="","-",SUM($F$27:F314))</f>
        <v>-</v>
      </c>
      <c r="H314" s="37" t="str">
        <f t="shared" si="27"/>
        <v>-</v>
      </c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</row>
    <row r="315" spans="1:34" s="29" customFormat="1" ht="14.25" customHeight="1">
      <c r="A315" s="17"/>
      <c r="B315" s="35">
        <f t="shared" si="23"/>
      </c>
      <c r="C315" s="26" t="str">
        <f t="shared" si="24"/>
        <v>-</v>
      </c>
      <c r="D315" s="26" t="str">
        <f t="shared" si="25"/>
        <v>-</v>
      </c>
      <c r="E315" s="26" t="str">
        <f>IF(B315="","-",SUM($D$27:D315))</f>
        <v>-</v>
      </c>
      <c r="F315" s="26" t="str">
        <f t="shared" si="26"/>
        <v>-</v>
      </c>
      <c r="G315" s="26" t="str">
        <f>IF(B315="","-",SUM($F$27:F315))</f>
        <v>-</v>
      </c>
      <c r="H315" s="26" t="str">
        <f t="shared" si="27"/>
        <v>-</v>
      </c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</row>
    <row r="316" spans="2:34" s="17" customFormat="1" ht="14.25" customHeight="1">
      <c r="B316" s="35">
        <f t="shared" si="23"/>
      </c>
      <c r="C316" s="26" t="str">
        <f t="shared" si="24"/>
        <v>-</v>
      </c>
      <c r="D316" s="26" t="str">
        <f t="shared" si="25"/>
        <v>-</v>
      </c>
      <c r="E316" s="26" t="str">
        <f>IF(B316="","-",SUM($D$27:D316))</f>
        <v>-</v>
      </c>
      <c r="F316" s="26" t="str">
        <f t="shared" si="26"/>
        <v>-</v>
      </c>
      <c r="G316" s="26" t="str">
        <f>IF(B316="","-",SUM($F$27:F316))</f>
        <v>-</v>
      </c>
      <c r="H316" s="26" t="str">
        <f t="shared" si="27"/>
        <v>-</v>
      </c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</row>
    <row r="317" spans="2:34" s="17" customFormat="1" ht="14.25" customHeight="1">
      <c r="B317" s="35">
        <f t="shared" si="23"/>
      </c>
      <c r="C317" s="26" t="str">
        <f t="shared" si="24"/>
        <v>-</v>
      </c>
      <c r="D317" s="26" t="str">
        <f t="shared" si="25"/>
        <v>-</v>
      </c>
      <c r="E317" s="26" t="str">
        <f>IF(B317="","-",SUM($D$27:D317))</f>
        <v>-</v>
      </c>
      <c r="F317" s="26" t="str">
        <f t="shared" si="26"/>
        <v>-</v>
      </c>
      <c r="G317" s="26" t="str">
        <f>IF(B317="","-",SUM($F$27:F317))</f>
        <v>-</v>
      </c>
      <c r="H317" s="26" t="str">
        <f t="shared" si="27"/>
        <v>-</v>
      </c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</row>
    <row r="318" spans="2:34" s="17" customFormat="1" ht="14.25" customHeight="1">
      <c r="B318" s="35">
        <f t="shared" si="23"/>
      </c>
      <c r="C318" s="26" t="str">
        <f t="shared" si="24"/>
        <v>-</v>
      </c>
      <c r="D318" s="26" t="str">
        <f t="shared" si="25"/>
        <v>-</v>
      </c>
      <c r="E318" s="26" t="str">
        <f>IF(B318="","-",SUM($D$27:D318))</f>
        <v>-</v>
      </c>
      <c r="F318" s="26" t="str">
        <f t="shared" si="26"/>
        <v>-</v>
      </c>
      <c r="G318" s="26" t="str">
        <f>IF(B318="","-",SUM($F$27:F318))</f>
        <v>-</v>
      </c>
      <c r="H318" s="26" t="str">
        <f t="shared" si="27"/>
        <v>-</v>
      </c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</row>
    <row r="319" spans="2:34" s="17" customFormat="1" ht="14.25" customHeight="1">
      <c r="B319" s="35">
        <f t="shared" si="23"/>
      </c>
      <c r="C319" s="26" t="str">
        <f t="shared" si="24"/>
        <v>-</v>
      </c>
      <c r="D319" s="26" t="str">
        <f t="shared" si="25"/>
        <v>-</v>
      </c>
      <c r="E319" s="26" t="str">
        <f>IF(B319="","-",SUM($D$27:D319))</f>
        <v>-</v>
      </c>
      <c r="F319" s="26" t="str">
        <f t="shared" si="26"/>
        <v>-</v>
      </c>
      <c r="G319" s="26" t="str">
        <f>IF(B319="","-",SUM($F$27:F319))</f>
        <v>-</v>
      </c>
      <c r="H319" s="26" t="str">
        <f t="shared" si="27"/>
        <v>-</v>
      </c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</row>
    <row r="320" spans="2:34" s="17" customFormat="1" ht="14.25" customHeight="1">
      <c r="B320" s="35">
        <f t="shared" si="23"/>
      </c>
      <c r="C320" s="26" t="str">
        <f t="shared" si="24"/>
        <v>-</v>
      </c>
      <c r="D320" s="26" t="str">
        <f t="shared" si="25"/>
        <v>-</v>
      </c>
      <c r="E320" s="26" t="str">
        <f>IF(B320="","-",SUM($D$27:D320))</f>
        <v>-</v>
      </c>
      <c r="F320" s="26" t="str">
        <f t="shared" si="26"/>
        <v>-</v>
      </c>
      <c r="G320" s="26" t="str">
        <f>IF(B320="","-",SUM($F$27:F320))</f>
        <v>-</v>
      </c>
      <c r="H320" s="26" t="str">
        <f t="shared" si="27"/>
        <v>-</v>
      </c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</row>
    <row r="321" spans="2:34" s="17" customFormat="1" ht="14.25" customHeight="1">
      <c r="B321" s="35">
        <f t="shared" si="23"/>
      </c>
      <c r="C321" s="26" t="str">
        <f t="shared" si="24"/>
        <v>-</v>
      </c>
      <c r="D321" s="26" t="str">
        <f t="shared" si="25"/>
        <v>-</v>
      </c>
      <c r="E321" s="26" t="str">
        <f>IF(B321="","-",SUM($D$27:D321))</f>
        <v>-</v>
      </c>
      <c r="F321" s="26" t="str">
        <f t="shared" si="26"/>
        <v>-</v>
      </c>
      <c r="G321" s="26" t="str">
        <f>IF(B321="","-",SUM($F$27:F321))</f>
        <v>-</v>
      </c>
      <c r="H321" s="26" t="str">
        <f t="shared" si="27"/>
        <v>-</v>
      </c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</row>
    <row r="322" spans="2:34" s="17" customFormat="1" ht="14.25" customHeight="1">
      <c r="B322" s="35">
        <f t="shared" si="23"/>
      </c>
      <c r="C322" s="26" t="str">
        <f t="shared" si="24"/>
        <v>-</v>
      </c>
      <c r="D322" s="26" t="str">
        <f t="shared" si="25"/>
        <v>-</v>
      </c>
      <c r="E322" s="26" t="str">
        <f>IF(B322="","-",SUM($D$27:D322))</f>
        <v>-</v>
      </c>
      <c r="F322" s="26" t="str">
        <f t="shared" si="26"/>
        <v>-</v>
      </c>
      <c r="G322" s="26" t="str">
        <f>IF(B322="","-",SUM($F$27:F322))</f>
        <v>-</v>
      </c>
      <c r="H322" s="26" t="str">
        <f t="shared" si="27"/>
        <v>-</v>
      </c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</row>
    <row r="323" spans="2:34" s="17" customFormat="1" ht="14.25" customHeight="1">
      <c r="B323" s="35">
        <f t="shared" si="23"/>
      </c>
      <c r="C323" s="26" t="str">
        <f t="shared" si="24"/>
        <v>-</v>
      </c>
      <c r="D323" s="26" t="str">
        <f t="shared" si="25"/>
        <v>-</v>
      </c>
      <c r="E323" s="26" t="str">
        <f>IF(B323="","-",SUM($D$27:D323))</f>
        <v>-</v>
      </c>
      <c r="F323" s="26" t="str">
        <f t="shared" si="26"/>
        <v>-</v>
      </c>
      <c r="G323" s="26" t="str">
        <f>IF(B323="","-",SUM($F$27:F323))</f>
        <v>-</v>
      </c>
      <c r="H323" s="26" t="str">
        <f t="shared" si="27"/>
        <v>-</v>
      </c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</row>
    <row r="324" spans="2:34" s="17" customFormat="1" ht="14.25" customHeight="1">
      <c r="B324" s="35">
        <f t="shared" si="23"/>
      </c>
      <c r="C324" s="26" t="str">
        <f t="shared" si="24"/>
        <v>-</v>
      </c>
      <c r="D324" s="26" t="str">
        <f t="shared" si="25"/>
        <v>-</v>
      </c>
      <c r="E324" s="26" t="str">
        <f>IF(B324="","-",SUM($D$27:D324))</f>
        <v>-</v>
      </c>
      <c r="F324" s="26" t="str">
        <f t="shared" si="26"/>
        <v>-</v>
      </c>
      <c r="G324" s="26" t="str">
        <f>IF(B324="","-",SUM($F$27:F324))</f>
        <v>-</v>
      </c>
      <c r="H324" s="26" t="str">
        <f t="shared" si="27"/>
        <v>-</v>
      </c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</row>
    <row r="325" spans="2:34" s="17" customFormat="1" ht="14.25" customHeight="1">
      <c r="B325" s="35">
        <f t="shared" si="23"/>
      </c>
      <c r="C325" s="26" t="str">
        <f t="shared" si="24"/>
        <v>-</v>
      </c>
      <c r="D325" s="26" t="str">
        <f t="shared" si="25"/>
        <v>-</v>
      </c>
      <c r="E325" s="26" t="str">
        <f>IF(B325="","-",SUM($D$27:D325))</f>
        <v>-</v>
      </c>
      <c r="F325" s="26" t="str">
        <f t="shared" si="26"/>
        <v>-</v>
      </c>
      <c r="G325" s="26" t="str">
        <f>IF(B325="","-",SUM($F$27:F325))</f>
        <v>-</v>
      </c>
      <c r="H325" s="26" t="str">
        <f t="shared" si="27"/>
        <v>-</v>
      </c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</row>
    <row r="326" spans="1:34" s="17" customFormat="1" ht="14.25" customHeight="1">
      <c r="A326" s="29"/>
      <c r="B326" s="36">
        <f t="shared" si="23"/>
      </c>
      <c r="C326" s="37" t="str">
        <f t="shared" si="24"/>
        <v>-</v>
      </c>
      <c r="D326" s="37" t="str">
        <f t="shared" si="25"/>
        <v>-</v>
      </c>
      <c r="E326" s="37" t="str">
        <f>IF(B326="","-",SUM($D$27:D326))</f>
        <v>-</v>
      </c>
      <c r="F326" s="37" t="str">
        <f t="shared" si="26"/>
        <v>-</v>
      </c>
      <c r="G326" s="37" t="str">
        <f>IF(B326="","-",SUM($F$27:F326))</f>
        <v>-</v>
      </c>
      <c r="H326" s="37" t="str">
        <f t="shared" si="27"/>
        <v>-</v>
      </c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</row>
    <row r="327" spans="1:34" s="29" customFormat="1" ht="14.25" customHeight="1">
      <c r="A327" s="17"/>
      <c r="B327" s="35">
        <f t="shared" si="23"/>
      </c>
      <c r="C327" s="26" t="str">
        <f t="shared" si="24"/>
        <v>-</v>
      </c>
      <c r="D327" s="26" t="str">
        <f t="shared" si="25"/>
        <v>-</v>
      </c>
      <c r="E327" s="26" t="str">
        <f>IF(B327="","-",SUM($D$27:D327))</f>
        <v>-</v>
      </c>
      <c r="F327" s="26" t="str">
        <f t="shared" si="26"/>
        <v>-</v>
      </c>
      <c r="G327" s="26" t="str">
        <f>IF(B327="","-",SUM($F$27:F327))</f>
        <v>-</v>
      </c>
      <c r="H327" s="26" t="str">
        <f t="shared" si="27"/>
        <v>-</v>
      </c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</row>
    <row r="328" spans="2:34" s="17" customFormat="1" ht="14.25" customHeight="1">
      <c r="B328" s="35">
        <f t="shared" si="23"/>
      </c>
      <c r="C328" s="26" t="str">
        <f t="shared" si="24"/>
        <v>-</v>
      </c>
      <c r="D328" s="26" t="str">
        <f t="shared" si="25"/>
        <v>-</v>
      </c>
      <c r="E328" s="26" t="str">
        <f>IF(B328="","-",SUM($D$27:D328))</f>
        <v>-</v>
      </c>
      <c r="F328" s="26" t="str">
        <f t="shared" si="26"/>
        <v>-</v>
      </c>
      <c r="G328" s="26" t="str">
        <f>IF(B328="","-",SUM($F$27:F328))</f>
        <v>-</v>
      </c>
      <c r="H328" s="26" t="str">
        <f t="shared" si="27"/>
        <v>-</v>
      </c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</row>
    <row r="329" spans="2:34" s="17" customFormat="1" ht="14.25" customHeight="1">
      <c r="B329" s="35">
        <f t="shared" si="23"/>
      </c>
      <c r="C329" s="26" t="str">
        <f t="shared" si="24"/>
        <v>-</v>
      </c>
      <c r="D329" s="26" t="str">
        <f t="shared" si="25"/>
        <v>-</v>
      </c>
      <c r="E329" s="26" t="str">
        <f>IF(B329="","-",SUM($D$27:D329))</f>
        <v>-</v>
      </c>
      <c r="F329" s="26" t="str">
        <f t="shared" si="26"/>
        <v>-</v>
      </c>
      <c r="G329" s="26" t="str">
        <f>IF(B329="","-",SUM($F$27:F329))</f>
        <v>-</v>
      </c>
      <c r="H329" s="26" t="str">
        <f t="shared" si="27"/>
        <v>-</v>
      </c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</row>
    <row r="330" spans="2:34" s="17" customFormat="1" ht="14.25" customHeight="1">
      <c r="B330" s="35">
        <f t="shared" si="23"/>
      </c>
      <c r="C330" s="26" t="str">
        <f t="shared" si="24"/>
        <v>-</v>
      </c>
      <c r="D330" s="26" t="str">
        <f t="shared" si="25"/>
        <v>-</v>
      </c>
      <c r="E330" s="26" t="str">
        <f>IF(B330="","-",SUM($D$27:D330))</f>
        <v>-</v>
      </c>
      <c r="F330" s="26" t="str">
        <f t="shared" si="26"/>
        <v>-</v>
      </c>
      <c r="G330" s="26" t="str">
        <f>IF(B330="","-",SUM($F$27:F330))</f>
        <v>-</v>
      </c>
      <c r="H330" s="26" t="str">
        <f t="shared" si="27"/>
        <v>-</v>
      </c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</row>
    <row r="331" spans="2:34" s="17" customFormat="1" ht="14.25" customHeight="1">
      <c r="B331" s="35">
        <f t="shared" si="23"/>
      </c>
      <c r="C331" s="26" t="str">
        <f t="shared" si="24"/>
        <v>-</v>
      </c>
      <c r="D331" s="26" t="str">
        <f t="shared" si="25"/>
        <v>-</v>
      </c>
      <c r="E331" s="26" t="str">
        <f>IF(B331="","-",SUM($D$27:D331))</f>
        <v>-</v>
      </c>
      <c r="F331" s="26" t="str">
        <f t="shared" si="26"/>
        <v>-</v>
      </c>
      <c r="G331" s="26" t="str">
        <f>IF(B331="","-",SUM($F$27:F331))</f>
        <v>-</v>
      </c>
      <c r="H331" s="26" t="str">
        <f t="shared" si="27"/>
        <v>-</v>
      </c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</row>
    <row r="332" spans="2:34" s="17" customFormat="1" ht="14.25" customHeight="1">
      <c r="B332" s="35">
        <f t="shared" si="23"/>
      </c>
      <c r="C332" s="26" t="str">
        <f t="shared" si="24"/>
        <v>-</v>
      </c>
      <c r="D332" s="26" t="str">
        <f t="shared" si="25"/>
        <v>-</v>
      </c>
      <c r="E332" s="26" t="str">
        <f>IF(B332="","-",SUM($D$27:D332))</f>
        <v>-</v>
      </c>
      <c r="F332" s="26" t="str">
        <f t="shared" si="26"/>
        <v>-</v>
      </c>
      <c r="G332" s="26" t="str">
        <f>IF(B332="","-",SUM($F$27:F332))</f>
        <v>-</v>
      </c>
      <c r="H332" s="26" t="str">
        <f t="shared" si="27"/>
        <v>-</v>
      </c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</row>
    <row r="333" spans="2:34" s="17" customFormat="1" ht="14.25" customHeight="1">
      <c r="B333" s="35">
        <f t="shared" si="23"/>
      </c>
      <c r="C333" s="26" t="str">
        <f t="shared" si="24"/>
        <v>-</v>
      </c>
      <c r="D333" s="26" t="str">
        <f t="shared" si="25"/>
        <v>-</v>
      </c>
      <c r="E333" s="26" t="str">
        <f>IF(B333="","-",SUM($D$27:D333))</f>
        <v>-</v>
      </c>
      <c r="F333" s="26" t="str">
        <f t="shared" si="26"/>
        <v>-</v>
      </c>
      <c r="G333" s="26" t="str">
        <f>IF(B333="","-",SUM($F$27:F333))</f>
        <v>-</v>
      </c>
      <c r="H333" s="26" t="str">
        <f t="shared" si="27"/>
        <v>-</v>
      </c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</row>
    <row r="334" spans="2:34" s="17" customFormat="1" ht="14.25" customHeight="1">
      <c r="B334" s="35">
        <f t="shared" si="23"/>
      </c>
      <c r="C334" s="26" t="str">
        <f t="shared" si="24"/>
        <v>-</v>
      </c>
      <c r="D334" s="26" t="str">
        <f t="shared" si="25"/>
        <v>-</v>
      </c>
      <c r="E334" s="26" t="str">
        <f>IF(B334="","-",SUM($D$27:D334))</f>
        <v>-</v>
      </c>
      <c r="F334" s="26" t="str">
        <f t="shared" si="26"/>
        <v>-</v>
      </c>
      <c r="G334" s="26" t="str">
        <f>IF(B334="","-",SUM($F$27:F334))</f>
        <v>-</v>
      </c>
      <c r="H334" s="26" t="str">
        <f t="shared" si="27"/>
        <v>-</v>
      </c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</row>
    <row r="335" spans="2:34" s="17" customFormat="1" ht="14.25" customHeight="1">
      <c r="B335" s="35">
        <f t="shared" si="23"/>
      </c>
      <c r="C335" s="26" t="str">
        <f t="shared" si="24"/>
        <v>-</v>
      </c>
      <c r="D335" s="26" t="str">
        <f t="shared" si="25"/>
        <v>-</v>
      </c>
      <c r="E335" s="26" t="str">
        <f>IF(B335="","-",SUM($D$27:D335))</f>
        <v>-</v>
      </c>
      <c r="F335" s="26" t="str">
        <f t="shared" si="26"/>
        <v>-</v>
      </c>
      <c r="G335" s="26" t="str">
        <f>IF(B335="","-",SUM($F$27:F335))</f>
        <v>-</v>
      </c>
      <c r="H335" s="26" t="str">
        <f t="shared" si="27"/>
        <v>-</v>
      </c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</row>
    <row r="336" spans="2:34" s="17" customFormat="1" ht="14.25" customHeight="1">
      <c r="B336" s="35">
        <f t="shared" si="23"/>
      </c>
      <c r="C336" s="26" t="str">
        <f t="shared" si="24"/>
        <v>-</v>
      </c>
      <c r="D336" s="26" t="str">
        <f t="shared" si="25"/>
        <v>-</v>
      </c>
      <c r="E336" s="26" t="str">
        <f>IF(B336="","-",SUM($D$27:D336))</f>
        <v>-</v>
      </c>
      <c r="F336" s="26" t="str">
        <f t="shared" si="26"/>
        <v>-</v>
      </c>
      <c r="G336" s="26" t="str">
        <f>IF(B336="","-",SUM($F$27:F336))</f>
        <v>-</v>
      </c>
      <c r="H336" s="26" t="str">
        <f t="shared" si="27"/>
        <v>-</v>
      </c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</row>
    <row r="337" spans="2:34" s="17" customFormat="1" ht="14.25" customHeight="1">
      <c r="B337" s="35">
        <f t="shared" si="23"/>
      </c>
      <c r="C337" s="26" t="str">
        <f t="shared" si="24"/>
        <v>-</v>
      </c>
      <c r="D337" s="26" t="str">
        <f t="shared" si="25"/>
        <v>-</v>
      </c>
      <c r="E337" s="26" t="str">
        <f>IF(B337="","-",SUM($D$27:D337))</f>
        <v>-</v>
      </c>
      <c r="F337" s="26" t="str">
        <f t="shared" si="26"/>
        <v>-</v>
      </c>
      <c r="G337" s="26" t="str">
        <f>IF(B337="","-",SUM($F$27:F337))</f>
        <v>-</v>
      </c>
      <c r="H337" s="26" t="str">
        <f t="shared" si="27"/>
        <v>-</v>
      </c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</row>
    <row r="338" spans="1:34" s="17" customFormat="1" ht="14.25" customHeight="1">
      <c r="A338" s="29"/>
      <c r="B338" s="36">
        <f t="shared" si="23"/>
      </c>
      <c r="C338" s="37" t="str">
        <f t="shared" si="24"/>
        <v>-</v>
      </c>
      <c r="D338" s="37" t="str">
        <f t="shared" si="25"/>
        <v>-</v>
      </c>
      <c r="E338" s="37" t="str">
        <f>IF(B338="","-",SUM($D$27:D338))</f>
        <v>-</v>
      </c>
      <c r="F338" s="37" t="str">
        <f t="shared" si="26"/>
        <v>-</v>
      </c>
      <c r="G338" s="37" t="str">
        <f>IF(B338="","-",SUM($F$27:F338))</f>
        <v>-</v>
      </c>
      <c r="H338" s="37" t="str">
        <f t="shared" si="27"/>
        <v>-</v>
      </c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</row>
    <row r="339" spans="1:34" s="29" customFormat="1" ht="14.25" customHeight="1">
      <c r="A339" s="17"/>
      <c r="B339" s="35">
        <f t="shared" si="23"/>
      </c>
      <c r="C339" s="26" t="str">
        <f t="shared" si="24"/>
        <v>-</v>
      </c>
      <c r="D339" s="26" t="str">
        <f t="shared" si="25"/>
        <v>-</v>
      </c>
      <c r="E339" s="26" t="str">
        <f>IF(B339="","-",SUM($D$27:D339))</f>
        <v>-</v>
      </c>
      <c r="F339" s="26" t="str">
        <f t="shared" si="26"/>
        <v>-</v>
      </c>
      <c r="G339" s="26" t="str">
        <f>IF(B339="","-",SUM($F$27:F339))</f>
        <v>-</v>
      </c>
      <c r="H339" s="26" t="str">
        <f t="shared" si="27"/>
        <v>-</v>
      </c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</row>
    <row r="340" spans="2:34" s="17" customFormat="1" ht="14.25" customHeight="1">
      <c r="B340" s="35">
        <f t="shared" si="23"/>
      </c>
      <c r="C340" s="26" t="str">
        <f t="shared" si="24"/>
        <v>-</v>
      </c>
      <c r="D340" s="26" t="str">
        <f t="shared" si="25"/>
        <v>-</v>
      </c>
      <c r="E340" s="26" t="str">
        <f>IF(B340="","-",SUM($D$27:D340))</f>
        <v>-</v>
      </c>
      <c r="F340" s="26" t="str">
        <f t="shared" si="26"/>
        <v>-</v>
      </c>
      <c r="G340" s="26" t="str">
        <f>IF(B340="","-",SUM($F$27:F340))</f>
        <v>-</v>
      </c>
      <c r="H340" s="26" t="str">
        <f t="shared" si="27"/>
        <v>-</v>
      </c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</row>
    <row r="341" spans="2:34" s="17" customFormat="1" ht="14.25" customHeight="1">
      <c r="B341" s="35">
        <f t="shared" si="23"/>
      </c>
      <c r="C341" s="26" t="str">
        <f t="shared" si="24"/>
        <v>-</v>
      </c>
      <c r="D341" s="26" t="str">
        <f t="shared" si="25"/>
        <v>-</v>
      </c>
      <c r="E341" s="26" t="str">
        <f>IF(B341="","-",SUM($D$27:D341))</f>
        <v>-</v>
      </c>
      <c r="F341" s="26" t="str">
        <f t="shared" si="26"/>
        <v>-</v>
      </c>
      <c r="G341" s="26" t="str">
        <f>IF(B341="","-",SUM($F$27:F341))</f>
        <v>-</v>
      </c>
      <c r="H341" s="26" t="str">
        <f t="shared" si="27"/>
        <v>-</v>
      </c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</row>
    <row r="342" spans="2:34" s="17" customFormat="1" ht="14.25" customHeight="1">
      <c r="B342" s="35">
        <f t="shared" si="23"/>
      </c>
      <c r="C342" s="26" t="str">
        <f t="shared" si="24"/>
        <v>-</v>
      </c>
      <c r="D342" s="26" t="str">
        <f t="shared" si="25"/>
        <v>-</v>
      </c>
      <c r="E342" s="26" t="str">
        <f>IF(B342="","-",SUM($D$27:D342))</f>
        <v>-</v>
      </c>
      <c r="F342" s="26" t="str">
        <f t="shared" si="26"/>
        <v>-</v>
      </c>
      <c r="G342" s="26" t="str">
        <f>IF(B342="","-",SUM($F$27:F342))</f>
        <v>-</v>
      </c>
      <c r="H342" s="26" t="str">
        <f t="shared" si="27"/>
        <v>-</v>
      </c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</row>
    <row r="343" spans="2:34" s="17" customFormat="1" ht="14.25" customHeight="1">
      <c r="B343" s="35">
        <f t="shared" si="23"/>
      </c>
      <c r="C343" s="26" t="str">
        <f t="shared" si="24"/>
        <v>-</v>
      </c>
      <c r="D343" s="26" t="str">
        <f t="shared" si="25"/>
        <v>-</v>
      </c>
      <c r="E343" s="26" t="str">
        <f>IF(B343="","-",SUM($D$27:D343))</f>
        <v>-</v>
      </c>
      <c r="F343" s="26" t="str">
        <f t="shared" si="26"/>
        <v>-</v>
      </c>
      <c r="G343" s="26" t="str">
        <f>IF(B343="","-",SUM($F$27:F343))</f>
        <v>-</v>
      </c>
      <c r="H343" s="26" t="str">
        <f t="shared" si="27"/>
        <v>-</v>
      </c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</row>
    <row r="344" spans="2:34" s="17" customFormat="1" ht="14.25" customHeight="1">
      <c r="B344" s="35">
        <f t="shared" si="23"/>
      </c>
      <c r="C344" s="26" t="str">
        <f t="shared" si="24"/>
        <v>-</v>
      </c>
      <c r="D344" s="26" t="str">
        <f t="shared" si="25"/>
        <v>-</v>
      </c>
      <c r="E344" s="26" t="str">
        <f>IF(B344="","-",SUM($D$27:D344))</f>
        <v>-</v>
      </c>
      <c r="F344" s="26" t="str">
        <f t="shared" si="26"/>
        <v>-</v>
      </c>
      <c r="G344" s="26" t="str">
        <f>IF(B344="","-",SUM($F$27:F344))</f>
        <v>-</v>
      </c>
      <c r="H344" s="26" t="str">
        <f t="shared" si="27"/>
        <v>-</v>
      </c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</row>
    <row r="345" spans="2:34" s="17" customFormat="1" ht="14.25" customHeight="1">
      <c r="B345" s="35">
        <f t="shared" si="23"/>
      </c>
      <c r="C345" s="26" t="str">
        <f t="shared" si="24"/>
        <v>-</v>
      </c>
      <c r="D345" s="26" t="str">
        <f t="shared" si="25"/>
        <v>-</v>
      </c>
      <c r="E345" s="26" t="str">
        <f>IF(B345="","-",SUM($D$27:D345))</f>
        <v>-</v>
      </c>
      <c r="F345" s="26" t="str">
        <f t="shared" si="26"/>
        <v>-</v>
      </c>
      <c r="G345" s="26" t="str">
        <f>IF(B345="","-",SUM($F$27:F345))</f>
        <v>-</v>
      </c>
      <c r="H345" s="26" t="str">
        <f t="shared" si="27"/>
        <v>-</v>
      </c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</row>
    <row r="346" spans="2:34" s="17" customFormat="1" ht="14.25" customHeight="1">
      <c r="B346" s="35">
        <f t="shared" si="23"/>
      </c>
      <c r="C346" s="26" t="str">
        <f t="shared" si="24"/>
        <v>-</v>
      </c>
      <c r="D346" s="26" t="str">
        <f t="shared" si="25"/>
        <v>-</v>
      </c>
      <c r="E346" s="26" t="str">
        <f>IF(B346="","-",SUM($D$27:D346))</f>
        <v>-</v>
      </c>
      <c r="F346" s="26" t="str">
        <f t="shared" si="26"/>
        <v>-</v>
      </c>
      <c r="G346" s="26" t="str">
        <f>IF(B346="","-",SUM($F$27:F346))</f>
        <v>-</v>
      </c>
      <c r="H346" s="26" t="str">
        <f t="shared" si="27"/>
        <v>-</v>
      </c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</row>
    <row r="347" spans="2:34" s="17" customFormat="1" ht="14.25" customHeight="1">
      <c r="B347" s="35">
        <f aca="true" t="shared" si="28" ref="B347:B387">IF(B346&gt;=$F$15,"",B346+1)</f>
      </c>
      <c r="C347" s="26" t="str">
        <f aca="true" t="shared" si="29" ref="C347:C387">IF(B347="","-",$F$17)</f>
        <v>-</v>
      </c>
      <c r="D347" s="26" t="str">
        <f aca="true" t="shared" si="30" ref="D347:D387">IF(B347="","-",$F$14*H346)</f>
        <v>-</v>
      </c>
      <c r="E347" s="26" t="str">
        <f>IF(B347="","-",SUM($D$27:D347))</f>
        <v>-</v>
      </c>
      <c r="F347" s="26" t="str">
        <f t="shared" si="26"/>
        <v>-</v>
      </c>
      <c r="G347" s="26" t="str">
        <f>IF(B347="","-",SUM($F$27:F347))</f>
        <v>-</v>
      </c>
      <c r="H347" s="26" t="str">
        <f t="shared" si="27"/>
        <v>-</v>
      </c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</row>
    <row r="348" spans="2:34" s="17" customFormat="1" ht="14.25" customHeight="1">
      <c r="B348" s="35">
        <f t="shared" si="28"/>
      </c>
      <c r="C348" s="26" t="str">
        <f t="shared" si="29"/>
        <v>-</v>
      </c>
      <c r="D348" s="26" t="str">
        <f t="shared" si="30"/>
        <v>-</v>
      </c>
      <c r="E348" s="26" t="str">
        <f>IF(B348="","-",SUM($D$27:D348))</f>
        <v>-</v>
      </c>
      <c r="F348" s="26" t="str">
        <f aca="true" t="shared" si="31" ref="F348:F387">IF(B348="","-",C348-D348)</f>
        <v>-</v>
      </c>
      <c r="G348" s="26" t="str">
        <f>IF(B348="","-",SUM($F$27:F348))</f>
        <v>-</v>
      </c>
      <c r="H348" s="26" t="str">
        <f aca="true" t="shared" si="32" ref="H348:H387">IF(B348="","-",H347-F348)</f>
        <v>-</v>
      </c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</row>
    <row r="349" spans="2:34" s="17" customFormat="1" ht="14.25" customHeight="1">
      <c r="B349" s="35">
        <f t="shared" si="28"/>
      </c>
      <c r="C349" s="26" t="str">
        <f t="shared" si="29"/>
        <v>-</v>
      </c>
      <c r="D349" s="26" t="str">
        <f t="shared" si="30"/>
        <v>-</v>
      </c>
      <c r="E349" s="26" t="str">
        <f>IF(B349="","-",SUM($D$27:D349))</f>
        <v>-</v>
      </c>
      <c r="F349" s="26" t="str">
        <f t="shared" si="31"/>
        <v>-</v>
      </c>
      <c r="G349" s="26" t="str">
        <f>IF(B349="","-",SUM($F$27:F349))</f>
        <v>-</v>
      </c>
      <c r="H349" s="26" t="str">
        <f t="shared" si="32"/>
        <v>-</v>
      </c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</row>
    <row r="350" spans="1:34" s="17" customFormat="1" ht="14.25" customHeight="1">
      <c r="A350" s="29"/>
      <c r="B350" s="36">
        <f t="shared" si="28"/>
      </c>
      <c r="C350" s="37" t="str">
        <f t="shared" si="29"/>
        <v>-</v>
      </c>
      <c r="D350" s="37" t="str">
        <f t="shared" si="30"/>
        <v>-</v>
      </c>
      <c r="E350" s="37" t="str">
        <f>IF(B350="","-",SUM($D$27:D350))</f>
        <v>-</v>
      </c>
      <c r="F350" s="37" t="str">
        <f t="shared" si="31"/>
        <v>-</v>
      </c>
      <c r="G350" s="37" t="str">
        <f>IF(B350="","-",SUM($F$27:F350))</f>
        <v>-</v>
      </c>
      <c r="H350" s="37" t="str">
        <f t="shared" si="32"/>
        <v>-</v>
      </c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</row>
    <row r="351" spans="1:34" s="29" customFormat="1" ht="14.25" customHeight="1">
      <c r="A351" s="17"/>
      <c r="B351" s="35">
        <f t="shared" si="28"/>
      </c>
      <c r="C351" s="26" t="str">
        <f t="shared" si="29"/>
        <v>-</v>
      </c>
      <c r="D351" s="26" t="str">
        <f t="shared" si="30"/>
        <v>-</v>
      </c>
      <c r="E351" s="26" t="str">
        <f>IF(B351="","-",SUM($D$27:D351))</f>
        <v>-</v>
      </c>
      <c r="F351" s="26" t="str">
        <f t="shared" si="31"/>
        <v>-</v>
      </c>
      <c r="G351" s="26" t="str">
        <f>IF(B351="","-",SUM($F$27:F351))</f>
        <v>-</v>
      </c>
      <c r="H351" s="26" t="str">
        <f t="shared" si="32"/>
        <v>-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</row>
    <row r="352" spans="2:34" s="17" customFormat="1" ht="14.25" customHeight="1">
      <c r="B352" s="35">
        <f t="shared" si="28"/>
      </c>
      <c r="C352" s="26" t="str">
        <f t="shared" si="29"/>
        <v>-</v>
      </c>
      <c r="D352" s="26" t="str">
        <f t="shared" si="30"/>
        <v>-</v>
      </c>
      <c r="E352" s="26" t="str">
        <f>IF(B352="","-",SUM($D$27:D352))</f>
        <v>-</v>
      </c>
      <c r="F352" s="26" t="str">
        <f t="shared" si="31"/>
        <v>-</v>
      </c>
      <c r="G352" s="26" t="str">
        <f>IF(B352="","-",SUM($F$27:F352))</f>
        <v>-</v>
      </c>
      <c r="H352" s="26" t="str">
        <f t="shared" si="32"/>
        <v>-</v>
      </c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</row>
    <row r="353" spans="2:34" s="17" customFormat="1" ht="14.25" customHeight="1">
      <c r="B353" s="35">
        <f t="shared" si="28"/>
      </c>
      <c r="C353" s="26" t="str">
        <f t="shared" si="29"/>
        <v>-</v>
      </c>
      <c r="D353" s="26" t="str">
        <f t="shared" si="30"/>
        <v>-</v>
      </c>
      <c r="E353" s="26" t="str">
        <f>IF(B353="","-",SUM($D$27:D353))</f>
        <v>-</v>
      </c>
      <c r="F353" s="26" t="str">
        <f t="shared" si="31"/>
        <v>-</v>
      </c>
      <c r="G353" s="26" t="str">
        <f>IF(B353="","-",SUM($F$27:F353))</f>
        <v>-</v>
      </c>
      <c r="H353" s="26" t="str">
        <f t="shared" si="32"/>
        <v>-</v>
      </c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</row>
    <row r="354" spans="2:34" s="17" customFormat="1" ht="14.25" customHeight="1">
      <c r="B354" s="35">
        <f t="shared" si="28"/>
      </c>
      <c r="C354" s="26" t="str">
        <f t="shared" si="29"/>
        <v>-</v>
      </c>
      <c r="D354" s="26" t="str">
        <f t="shared" si="30"/>
        <v>-</v>
      </c>
      <c r="E354" s="26" t="str">
        <f>IF(B354="","-",SUM($D$27:D354))</f>
        <v>-</v>
      </c>
      <c r="F354" s="26" t="str">
        <f t="shared" si="31"/>
        <v>-</v>
      </c>
      <c r="G354" s="26" t="str">
        <f>IF(B354="","-",SUM($F$27:F354))</f>
        <v>-</v>
      </c>
      <c r="H354" s="26" t="str">
        <f t="shared" si="32"/>
        <v>-</v>
      </c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</row>
    <row r="355" spans="2:34" s="17" customFormat="1" ht="14.25" customHeight="1">
      <c r="B355" s="35">
        <f t="shared" si="28"/>
      </c>
      <c r="C355" s="26" t="str">
        <f t="shared" si="29"/>
        <v>-</v>
      </c>
      <c r="D355" s="26" t="str">
        <f t="shared" si="30"/>
        <v>-</v>
      </c>
      <c r="E355" s="26" t="str">
        <f>IF(B355="","-",SUM($D$27:D355))</f>
        <v>-</v>
      </c>
      <c r="F355" s="26" t="str">
        <f t="shared" si="31"/>
        <v>-</v>
      </c>
      <c r="G355" s="26" t="str">
        <f>IF(B355="","-",SUM($F$27:F355))</f>
        <v>-</v>
      </c>
      <c r="H355" s="26" t="str">
        <f t="shared" si="32"/>
        <v>-</v>
      </c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</row>
    <row r="356" spans="2:34" s="17" customFormat="1" ht="14.25" customHeight="1">
      <c r="B356" s="35">
        <f t="shared" si="28"/>
      </c>
      <c r="C356" s="26" t="str">
        <f t="shared" si="29"/>
        <v>-</v>
      </c>
      <c r="D356" s="26" t="str">
        <f t="shared" si="30"/>
        <v>-</v>
      </c>
      <c r="E356" s="26" t="str">
        <f>IF(B356="","-",SUM($D$27:D356))</f>
        <v>-</v>
      </c>
      <c r="F356" s="26" t="str">
        <f t="shared" si="31"/>
        <v>-</v>
      </c>
      <c r="G356" s="26" t="str">
        <f>IF(B356="","-",SUM($F$27:F356))</f>
        <v>-</v>
      </c>
      <c r="H356" s="26" t="str">
        <f t="shared" si="32"/>
        <v>-</v>
      </c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</row>
    <row r="357" spans="2:34" s="17" customFormat="1" ht="14.25" customHeight="1">
      <c r="B357" s="35">
        <f t="shared" si="28"/>
      </c>
      <c r="C357" s="26" t="str">
        <f t="shared" si="29"/>
        <v>-</v>
      </c>
      <c r="D357" s="26" t="str">
        <f t="shared" si="30"/>
        <v>-</v>
      </c>
      <c r="E357" s="26" t="str">
        <f>IF(B357="","-",SUM($D$27:D357))</f>
        <v>-</v>
      </c>
      <c r="F357" s="26" t="str">
        <f t="shared" si="31"/>
        <v>-</v>
      </c>
      <c r="G357" s="26" t="str">
        <f>IF(B357="","-",SUM($F$27:F357))</f>
        <v>-</v>
      </c>
      <c r="H357" s="26" t="str">
        <f t="shared" si="32"/>
        <v>-</v>
      </c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</row>
    <row r="358" spans="2:34" s="17" customFormat="1" ht="14.25" customHeight="1">
      <c r="B358" s="35">
        <f t="shared" si="28"/>
      </c>
      <c r="C358" s="26" t="str">
        <f t="shared" si="29"/>
        <v>-</v>
      </c>
      <c r="D358" s="26" t="str">
        <f t="shared" si="30"/>
        <v>-</v>
      </c>
      <c r="E358" s="26" t="str">
        <f>IF(B358="","-",SUM($D$27:D358))</f>
        <v>-</v>
      </c>
      <c r="F358" s="26" t="str">
        <f t="shared" si="31"/>
        <v>-</v>
      </c>
      <c r="G358" s="26" t="str">
        <f>IF(B358="","-",SUM($F$27:F358))</f>
        <v>-</v>
      </c>
      <c r="H358" s="26" t="str">
        <f t="shared" si="32"/>
        <v>-</v>
      </c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</row>
    <row r="359" spans="2:34" s="17" customFormat="1" ht="14.25" customHeight="1">
      <c r="B359" s="35">
        <f t="shared" si="28"/>
      </c>
      <c r="C359" s="26" t="str">
        <f t="shared" si="29"/>
        <v>-</v>
      </c>
      <c r="D359" s="26" t="str">
        <f t="shared" si="30"/>
        <v>-</v>
      </c>
      <c r="E359" s="26" t="str">
        <f>IF(B359="","-",SUM($D$27:D359))</f>
        <v>-</v>
      </c>
      <c r="F359" s="26" t="str">
        <f t="shared" si="31"/>
        <v>-</v>
      </c>
      <c r="G359" s="26" t="str">
        <f>IF(B359="","-",SUM($F$27:F359))</f>
        <v>-</v>
      </c>
      <c r="H359" s="26" t="str">
        <f t="shared" si="32"/>
        <v>-</v>
      </c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</row>
    <row r="360" spans="2:34" s="17" customFormat="1" ht="14.25" customHeight="1">
      <c r="B360" s="35">
        <f t="shared" si="28"/>
      </c>
      <c r="C360" s="26" t="str">
        <f t="shared" si="29"/>
        <v>-</v>
      </c>
      <c r="D360" s="26" t="str">
        <f t="shared" si="30"/>
        <v>-</v>
      </c>
      <c r="E360" s="26" t="str">
        <f>IF(B360="","-",SUM($D$27:D360))</f>
        <v>-</v>
      </c>
      <c r="F360" s="26" t="str">
        <f t="shared" si="31"/>
        <v>-</v>
      </c>
      <c r="G360" s="26" t="str">
        <f>IF(B360="","-",SUM($F$27:F360))</f>
        <v>-</v>
      </c>
      <c r="H360" s="26" t="str">
        <f t="shared" si="32"/>
        <v>-</v>
      </c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</row>
    <row r="361" spans="2:34" s="17" customFormat="1" ht="14.25" customHeight="1">
      <c r="B361" s="35">
        <f t="shared" si="28"/>
      </c>
      <c r="C361" s="26" t="str">
        <f t="shared" si="29"/>
        <v>-</v>
      </c>
      <c r="D361" s="26" t="str">
        <f t="shared" si="30"/>
        <v>-</v>
      </c>
      <c r="E361" s="26" t="str">
        <f>IF(B361="","-",SUM($D$27:D361))</f>
        <v>-</v>
      </c>
      <c r="F361" s="26" t="str">
        <f t="shared" si="31"/>
        <v>-</v>
      </c>
      <c r="G361" s="26" t="str">
        <f>IF(B361="","-",SUM($F$27:F361))</f>
        <v>-</v>
      </c>
      <c r="H361" s="26" t="str">
        <f t="shared" si="32"/>
        <v>-</v>
      </c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</row>
    <row r="362" spans="1:34" s="17" customFormat="1" ht="14.25" customHeight="1">
      <c r="A362" s="29"/>
      <c r="B362" s="36">
        <f t="shared" si="28"/>
      </c>
      <c r="C362" s="37" t="str">
        <f t="shared" si="29"/>
        <v>-</v>
      </c>
      <c r="D362" s="37" t="str">
        <f t="shared" si="30"/>
        <v>-</v>
      </c>
      <c r="E362" s="37" t="str">
        <f>IF(B362="","-",SUM($D$27:D362))</f>
        <v>-</v>
      </c>
      <c r="F362" s="37" t="str">
        <f t="shared" si="31"/>
        <v>-</v>
      </c>
      <c r="G362" s="37" t="str">
        <f>IF(B362="","-",SUM($F$27:F362))</f>
        <v>-</v>
      </c>
      <c r="H362" s="37" t="str">
        <f t="shared" si="32"/>
        <v>-</v>
      </c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</row>
    <row r="363" spans="1:34" s="29" customFormat="1" ht="14.25" customHeight="1">
      <c r="A363" s="17"/>
      <c r="B363" s="35">
        <f t="shared" si="28"/>
      </c>
      <c r="C363" s="26" t="str">
        <f t="shared" si="29"/>
        <v>-</v>
      </c>
      <c r="D363" s="26" t="str">
        <f t="shared" si="30"/>
        <v>-</v>
      </c>
      <c r="E363" s="26" t="str">
        <f>IF(B363="","-",SUM($D$27:D363))</f>
        <v>-</v>
      </c>
      <c r="F363" s="26" t="str">
        <f t="shared" si="31"/>
        <v>-</v>
      </c>
      <c r="G363" s="26" t="str">
        <f>IF(B363="","-",SUM($F$27:F363))</f>
        <v>-</v>
      </c>
      <c r="H363" s="26" t="str">
        <f t="shared" si="32"/>
        <v>-</v>
      </c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</row>
    <row r="364" spans="2:34" s="17" customFormat="1" ht="14.25" customHeight="1">
      <c r="B364" s="35">
        <f t="shared" si="28"/>
      </c>
      <c r="C364" s="26" t="str">
        <f t="shared" si="29"/>
        <v>-</v>
      </c>
      <c r="D364" s="26" t="str">
        <f t="shared" si="30"/>
        <v>-</v>
      </c>
      <c r="E364" s="26" t="str">
        <f>IF(B364="","-",SUM($D$27:D364))</f>
        <v>-</v>
      </c>
      <c r="F364" s="26" t="str">
        <f t="shared" si="31"/>
        <v>-</v>
      </c>
      <c r="G364" s="26" t="str">
        <f>IF(B364="","-",SUM($F$27:F364))</f>
        <v>-</v>
      </c>
      <c r="H364" s="26" t="str">
        <f t="shared" si="32"/>
        <v>-</v>
      </c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</row>
    <row r="365" spans="2:34" s="17" customFormat="1" ht="14.25" customHeight="1">
      <c r="B365" s="35">
        <f t="shared" si="28"/>
      </c>
      <c r="C365" s="26" t="str">
        <f t="shared" si="29"/>
        <v>-</v>
      </c>
      <c r="D365" s="26" t="str">
        <f t="shared" si="30"/>
        <v>-</v>
      </c>
      <c r="E365" s="26" t="str">
        <f>IF(B365="","-",SUM($D$27:D365))</f>
        <v>-</v>
      </c>
      <c r="F365" s="26" t="str">
        <f t="shared" si="31"/>
        <v>-</v>
      </c>
      <c r="G365" s="26" t="str">
        <f>IF(B365="","-",SUM($F$27:F365))</f>
        <v>-</v>
      </c>
      <c r="H365" s="26" t="str">
        <f t="shared" si="32"/>
        <v>-</v>
      </c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</row>
    <row r="366" spans="2:34" s="17" customFormat="1" ht="14.25" customHeight="1">
      <c r="B366" s="35">
        <f t="shared" si="28"/>
      </c>
      <c r="C366" s="26" t="str">
        <f t="shared" si="29"/>
        <v>-</v>
      </c>
      <c r="D366" s="26" t="str">
        <f t="shared" si="30"/>
        <v>-</v>
      </c>
      <c r="E366" s="26" t="str">
        <f>IF(B366="","-",SUM($D$27:D366))</f>
        <v>-</v>
      </c>
      <c r="F366" s="26" t="str">
        <f t="shared" si="31"/>
        <v>-</v>
      </c>
      <c r="G366" s="26" t="str">
        <f>IF(B366="","-",SUM($F$27:F366))</f>
        <v>-</v>
      </c>
      <c r="H366" s="26" t="str">
        <f t="shared" si="32"/>
        <v>-</v>
      </c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</row>
    <row r="367" spans="2:34" s="17" customFormat="1" ht="14.25" customHeight="1">
      <c r="B367" s="35">
        <f t="shared" si="28"/>
      </c>
      <c r="C367" s="26" t="str">
        <f t="shared" si="29"/>
        <v>-</v>
      </c>
      <c r="D367" s="26" t="str">
        <f t="shared" si="30"/>
        <v>-</v>
      </c>
      <c r="E367" s="26" t="str">
        <f>IF(B367="","-",SUM($D$27:D367))</f>
        <v>-</v>
      </c>
      <c r="F367" s="26" t="str">
        <f t="shared" si="31"/>
        <v>-</v>
      </c>
      <c r="G367" s="26" t="str">
        <f>IF(B367="","-",SUM($F$27:F367))</f>
        <v>-</v>
      </c>
      <c r="H367" s="26" t="str">
        <f t="shared" si="32"/>
        <v>-</v>
      </c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</row>
    <row r="368" spans="2:34" s="17" customFormat="1" ht="14.25" customHeight="1">
      <c r="B368" s="35">
        <f t="shared" si="28"/>
      </c>
      <c r="C368" s="26" t="str">
        <f t="shared" si="29"/>
        <v>-</v>
      </c>
      <c r="D368" s="26" t="str">
        <f t="shared" si="30"/>
        <v>-</v>
      </c>
      <c r="E368" s="26" t="str">
        <f>IF(B368="","-",SUM($D$27:D368))</f>
        <v>-</v>
      </c>
      <c r="F368" s="26" t="str">
        <f t="shared" si="31"/>
        <v>-</v>
      </c>
      <c r="G368" s="26" t="str">
        <f>IF(B368="","-",SUM($F$27:F368))</f>
        <v>-</v>
      </c>
      <c r="H368" s="26" t="str">
        <f t="shared" si="32"/>
        <v>-</v>
      </c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</row>
    <row r="369" spans="2:34" s="17" customFormat="1" ht="14.25" customHeight="1">
      <c r="B369" s="35">
        <f t="shared" si="28"/>
      </c>
      <c r="C369" s="26" t="str">
        <f t="shared" si="29"/>
        <v>-</v>
      </c>
      <c r="D369" s="26" t="str">
        <f t="shared" si="30"/>
        <v>-</v>
      </c>
      <c r="E369" s="26" t="str">
        <f>IF(B369="","-",SUM($D$27:D369))</f>
        <v>-</v>
      </c>
      <c r="F369" s="26" t="str">
        <f t="shared" si="31"/>
        <v>-</v>
      </c>
      <c r="G369" s="26" t="str">
        <f>IF(B369="","-",SUM($F$27:F369))</f>
        <v>-</v>
      </c>
      <c r="H369" s="26" t="str">
        <f t="shared" si="32"/>
        <v>-</v>
      </c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</row>
    <row r="370" spans="2:34" s="17" customFormat="1" ht="14.25" customHeight="1">
      <c r="B370" s="35">
        <f t="shared" si="28"/>
      </c>
      <c r="C370" s="26" t="str">
        <f t="shared" si="29"/>
        <v>-</v>
      </c>
      <c r="D370" s="26" t="str">
        <f t="shared" si="30"/>
        <v>-</v>
      </c>
      <c r="E370" s="26" t="str">
        <f>IF(B370="","-",SUM($D$27:D370))</f>
        <v>-</v>
      </c>
      <c r="F370" s="26" t="str">
        <f t="shared" si="31"/>
        <v>-</v>
      </c>
      <c r="G370" s="26" t="str">
        <f>IF(B370="","-",SUM($F$27:F370))</f>
        <v>-</v>
      </c>
      <c r="H370" s="26" t="str">
        <f t="shared" si="32"/>
        <v>-</v>
      </c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</row>
    <row r="371" spans="2:34" s="17" customFormat="1" ht="14.25" customHeight="1">
      <c r="B371" s="35">
        <f t="shared" si="28"/>
      </c>
      <c r="C371" s="26" t="str">
        <f t="shared" si="29"/>
        <v>-</v>
      </c>
      <c r="D371" s="26" t="str">
        <f t="shared" si="30"/>
        <v>-</v>
      </c>
      <c r="E371" s="26" t="str">
        <f>IF(B371="","-",SUM($D$27:D371))</f>
        <v>-</v>
      </c>
      <c r="F371" s="26" t="str">
        <f t="shared" si="31"/>
        <v>-</v>
      </c>
      <c r="G371" s="26" t="str">
        <f>IF(B371="","-",SUM($F$27:F371))</f>
        <v>-</v>
      </c>
      <c r="H371" s="26" t="str">
        <f t="shared" si="32"/>
        <v>-</v>
      </c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</row>
    <row r="372" spans="2:34" s="17" customFormat="1" ht="14.25" customHeight="1">
      <c r="B372" s="35">
        <f t="shared" si="28"/>
      </c>
      <c r="C372" s="26" t="str">
        <f t="shared" si="29"/>
        <v>-</v>
      </c>
      <c r="D372" s="26" t="str">
        <f t="shared" si="30"/>
        <v>-</v>
      </c>
      <c r="E372" s="26" t="str">
        <f>IF(B372="","-",SUM($D$27:D372))</f>
        <v>-</v>
      </c>
      <c r="F372" s="26" t="str">
        <f t="shared" si="31"/>
        <v>-</v>
      </c>
      <c r="G372" s="26" t="str">
        <f>IF(B372="","-",SUM($F$27:F372))</f>
        <v>-</v>
      </c>
      <c r="H372" s="26" t="str">
        <f t="shared" si="32"/>
        <v>-</v>
      </c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</row>
    <row r="373" spans="2:34" s="17" customFormat="1" ht="14.25" customHeight="1">
      <c r="B373" s="35">
        <f t="shared" si="28"/>
      </c>
      <c r="C373" s="26" t="str">
        <f t="shared" si="29"/>
        <v>-</v>
      </c>
      <c r="D373" s="26" t="str">
        <f t="shared" si="30"/>
        <v>-</v>
      </c>
      <c r="E373" s="26" t="str">
        <f>IF(B373="","-",SUM($D$27:D373))</f>
        <v>-</v>
      </c>
      <c r="F373" s="26" t="str">
        <f t="shared" si="31"/>
        <v>-</v>
      </c>
      <c r="G373" s="26" t="str">
        <f>IF(B373="","-",SUM($F$27:F373))</f>
        <v>-</v>
      </c>
      <c r="H373" s="26" t="str">
        <f t="shared" si="32"/>
        <v>-</v>
      </c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</row>
    <row r="374" spans="1:34" s="17" customFormat="1" ht="14.25" customHeight="1">
      <c r="A374" s="29"/>
      <c r="B374" s="36">
        <f t="shared" si="28"/>
      </c>
      <c r="C374" s="37" t="str">
        <f t="shared" si="29"/>
        <v>-</v>
      </c>
      <c r="D374" s="37" t="str">
        <f t="shared" si="30"/>
        <v>-</v>
      </c>
      <c r="E374" s="37" t="str">
        <f>IF(B374="","-",SUM($D$27:D374))</f>
        <v>-</v>
      </c>
      <c r="F374" s="37" t="str">
        <f t="shared" si="31"/>
        <v>-</v>
      </c>
      <c r="G374" s="37" t="str">
        <f>IF(B374="","-",SUM($F$27:F374))</f>
        <v>-</v>
      </c>
      <c r="H374" s="37" t="str">
        <f t="shared" si="32"/>
        <v>-</v>
      </c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</row>
    <row r="375" spans="1:34" s="29" customFormat="1" ht="14.25" customHeight="1">
      <c r="A375" s="17"/>
      <c r="B375" s="35">
        <f t="shared" si="28"/>
      </c>
      <c r="C375" s="26" t="str">
        <f t="shared" si="29"/>
        <v>-</v>
      </c>
      <c r="D375" s="26" t="str">
        <f t="shared" si="30"/>
        <v>-</v>
      </c>
      <c r="E375" s="26" t="str">
        <f>IF(B375="","-",SUM($D$27:D375))</f>
        <v>-</v>
      </c>
      <c r="F375" s="26" t="str">
        <f t="shared" si="31"/>
        <v>-</v>
      </c>
      <c r="G375" s="26" t="str">
        <f>IF(B375="","-",SUM($F$27:F375))</f>
        <v>-</v>
      </c>
      <c r="H375" s="26" t="str">
        <f t="shared" si="32"/>
        <v>-</v>
      </c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</row>
    <row r="376" spans="2:34" s="17" customFormat="1" ht="14.25" customHeight="1">
      <c r="B376" s="35">
        <f t="shared" si="28"/>
      </c>
      <c r="C376" s="26" t="str">
        <f t="shared" si="29"/>
        <v>-</v>
      </c>
      <c r="D376" s="26" t="str">
        <f t="shared" si="30"/>
        <v>-</v>
      </c>
      <c r="E376" s="26" t="str">
        <f>IF(B376="","-",SUM($D$27:D376))</f>
        <v>-</v>
      </c>
      <c r="F376" s="26" t="str">
        <f t="shared" si="31"/>
        <v>-</v>
      </c>
      <c r="G376" s="26" t="str">
        <f>IF(B376="","-",SUM($F$27:F376))</f>
        <v>-</v>
      </c>
      <c r="H376" s="26" t="str">
        <f t="shared" si="32"/>
        <v>-</v>
      </c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</row>
    <row r="377" spans="2:34" s="17" customFormat="1" ht="14.25" customHeight="1">
      <c r="B377" s="35">
        <f t="shared" si="28"/>
      </c>
      <c r="C377" s="26" t="str">
        <f t="shared" si="29"/>
        <v>-</v>
      </c>
      <c r="D377" s="26" t="str">
        <f t="shared" si="30"/>
        <v>-</v>
      </c>
      <c r="E377" s="26" t="str">
        <f>IF(B377="","-",SUM($D$27:D377))</f>
        <v>-</v>
      </c>
      <c r="F377" s="26" t="str">
        <f t="shared" si="31"/>
        <v>-</v>
      </c>
      <c r="G377" s="26" t="str">
        <f>IF(B377="","-",SUM($F$27:F377))</f>
        <v>-</v>
      </c>
      <c r="H377" s="26" t="str">
        <f t="shared" si="32"/>
        <v>-</v>
      </c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</row>
    <row r="378" spans="2:34" s="17" customFormat="1" ht="14.25" customHeight="1">
      <c r="B378" s="35">
        <f t="shared" si="28"/>
      </c>
      <c r="C378" s="26" t="str">
        <f t="shared" si="29"/>
        <v>-</v>
      </c>
      <c r="D378" s="26" t="str">
        <f t="shared" si="30"/>
        <v>-</v>
      </c>
      <c r="E378" s="26" t="str">
        <f>IF(B378="","-",SUM($D$27:D378))</f>
        <v>-</v>
      </c>
      <c r="F378" s="26" t="str">
        <f t="shared" si="31"/>
        <v>-</v>
      </c>
      <c r="G378" s="26" t="str">
        <f>IF(B378="","-",SUM($F$27:F378))</f>
        <v>-</v>
      </c>
      <c r="H378" s="26" t="str">
        <f t="shared" si="32"/>
        <v>-</v>
      </c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</row>
    <row r="379" spans="2:34" s="17" customFormat="1" ht="14.25" customHeight="1">
      <c r="B379" s="35">
        <f t="shared" si="28"/>
      </c>
      <c r="C379" s="26" t="str">
        <f t="shared" si="29"/>
        <v>-</v>
      </c>
      <c r="D379" s="26" t="str">
        <f t="shared" si="30"/>
        <v>-</v>
      </c>
      <c r="E379" s="26" t="str">
        <f>IF(B379="","-",SUM($D$27:D379))</f>
        <v>-</v>
      </c>
      <c r="F379" s="26" t="str">
        <f t="shared" si="31"/>
        <v>-</v>
      </c>
      <c r="G379" s="26" t="str">
        <f>IF(B379="","-",SUM($F$27:F379))</f>
        <v>-</v>
      </c>
      <c r="H379" s="26" t="str">
        <f t="shared" si="32"/>
        <v>-</v>
      </c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</row>
    <row r="380" spans="2:34" s="17" customFormat="1" ht="14.25" customHeight="1">
      <c r="B380" s="35">
        <f t="shared" si="28"/>
      </c>
      <c r="C380" s="26" t="str">
        <f t="shared" si="29"/>
        <v>-</v>
      </c>
      <c r="D380" s="26" t="str">
        <f t="shared" si="30"/>
        <v>-</v>
      </c>
      <c r="E380" s="26" t="str">
        <f>IF(B380="","-",SUM($D$27:D380))</f>
        <v>-</v>
      </c>
      <c r="F380" s="26" t="str">
        <f t="shared" si="31"/>
        <v>-</v>
      </c>
      <c r="G380" s="26" t="str">
        <f>IF(B380="","-",SUM($F$27:F380))</f>
        <v>-</v>
      </c>
      <c r="H380" s="26" t="str">
        <f t="shared" si="32"/>
        <v>-</v>
      </c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</row>
    <row r="381" spans="2:34" s="17" customFormat="1" ht="14.25" customHeight="1">
      <c r="B381" s="35">
        <f t="shared" si="28"/>
      </c>
      <c r="C381" s="26" t="str">
        <f t="shared" si="29"/>
        <v>-</v>
      </c>
      <c r="D381" s="26" t="str">
        <f t="shared" si="30"/>
        <v>-</v>
      </c>
      <c r="E381" s="26" t="str">
        <f>IF(B381="","-",SUM($D$27:D381))</f>
        <v>-</v>
      </c>
      <c r="F381" s="26" t="str">
        <f t="shared" si="31"/>
        <v>-</v>
      </c>
      <c r="G381" s="26" t="str">
        <f>IF(B381="","-",SUM($F$27:F381))</f>
        <v>-</v>
      </c>
      <c r="H381" s="26" t="str">
        <f t="shared" si="32"/>
        <v>-</v>
      </c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</row>
    <row r="382" spans="2:34" s="17" customFormat="1" ht="14.25" customHeight="1">
      <c r="B382" s="35">
        <f t="shared" si="28"/>
      </c>
      <c r="C382" s="26" t="str">
        <f t="shared" si="29"/>
        <v>-</v>
      </c>
      <c r="D382" s="26" t="str">
        <f t="shared" si="30"/>
        <v>-</v>
      </c>
      <c r="E382" s="26" t="str">
        <f>IF(B382="","-",SUM($D$27:D382))</f>
        <v>-</v>
      </c>
      <c r="F382" s="26" t="str">
        <f t="shared" si="31"/>
        <v>-</v>
      </c>
      <c r="G382" s="26" t="str">
        <f>IF(B382="","-",SUM($F$27:F382))</f>
        <v>-</v>
      </c>
      <c r="H382" s="26" t="str">
        <f t="shared" si="32"/>
        <v>-</v>
      </c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</row>
    <row r="383" spans="2:34" s="17" customFormat="1" ht="14.25" customHeight="1">
      <c r="B383" s="35">
        <f t="shared" si="28"/>
      </c>
      <c r="C383" s="26" t="str">
        <f t="shared" si="29"/>
        <v>-</v>
      </c>
      <c r="D383" s="26" t="str">
        <f t="shared" si="30"/>
        <v>-</v>
      </c>
      <c r="E383" s="26" t="str">
        <f>IF(B383="","-",SUM($D$27:D383))</f>
        <v>-</v>
      </c>
      <c r="F383" s="26" t="str">
        <f t="shared" si="31"/>
        <v>-</v>
      </c>
      <c r="G383" s="26" t="str">
        <f>IF(B383="","-",SUM($F$27:F383))</f>
        <v>-</v>
      </c>
      <c r="H383" s="26" t="str">
        <f t="shared" si="32"/>
        <v>-</v>
      </c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</row>
    <row r="384" spans="2:34" s="17" customFormat="1" ht="14.25" customHeight="1">
      <c r="B384" s="35">
        <f t="shared" si="28"/>
      </c>
      <c r="C384" s="26" t="str">
        <f t="shared" si="29"/>
        <v>-</v>
      </c>
      <c r="D384" s="26" t="str">
        <f t="shared" si="30"/>
        <v>-</v>
      </c>
      <c r="E384" s="26" t="str">
        <f>IF(B384="","-",SUM($D$27:D384))</f>
        <v>-</v>
      </c>
      <c r="F384" s="26" t="str">
        <f t="shared" si="31"/>
        <v>-</v>
      </c>
      <c r="G384" s="26" t="str">
        <f>IF(B384="","-",SUM($F$27:F384))</f>
        <v>-</v>
      </c>
      <c r="H384" s="26" t="str">
        <f t="shared" si="32"/>
        <v>-</v>
      </c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</row>
    <row r="385" spans="2:34" s="17" customFormat="1" ht="14.25" customHeight="1">
      <c r="B385" s="35">
        <f t="shared" si="28"/>
      </c>
      <c r="C385" s="26" t="str">
        <f t="shared" si="29"/>
        <v>-</v>
      </c>
      <c r="D385" s="26" t="str">
        <f t="shared" si="30"/>
        <v>-</v>
      </c>
      <c r="E385" s="26" t="str">
        <f>IF(B385="","-",SUM($D$27:D385))</f>
        <v>-</v>
      </c>
      <c r="F385" s="26" t="str">
        <f t="shared" si="31"/>
        <v>-</v>
      </c>
      <c r="G385" s="26" t="str">
        <f>IF(B385="","-",SUM($F$27:F385))</f>
        <v>-</v>
      </c>
      <c r="H385" s="26" t="str">
        <f t="shared" si="32"/>
        <v>-</v>
      </c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</row>
    <row r="386" spans="1:34" s="17" customFormat="1" ht="14.25" customHeight="1">
      <c r="A386" s="29"/>
      <c r="B386" s="36">
        <f t="shared" si="28"/>
      </c>
      <c r="C386" s="37" t="str">
        <f t="shared" si="29"/>
        <v>-</v>
      </c>
      <c r="D386" s="37" t="str">
        <f t="shared" si="30"/>
        <v>-</v>
      </c>
      <c r="E386" s="37" t="str">
        <f>IF(B386="","-",SUM($D$27:D386))</f>
        <v>-</v>
      </c>
      <c r="F386" s="37" t="str">
        <f t="shared" si="31"/>
        <v>-</v>
      </c>
      <c r="G386" s="37" t="str">
        <f>IF(B386="","-",SUM($F$27:F386))</f>
        <v>-</v>
      </c>
      <c r="H386" s="37" t="str">
        <f t="shared" si="32"/>
        <v>-</v>
      </c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</row>
    <row r="387" spans="1:34" s="29" customFormat="1" ht="14.25" customHeight="1">
      <c r="A387" s="17"/>
      <c r="B387" s="35">
        <f t="shared" si="28"/>
      </c>
      <c r="C387" s="26" t="str">
        <f t="shared" si="29"/>
        <v>-</v>
      </c>
      <c r="D387" s="26" t="str">
        <f t="shared" si="30"/>
        <v>-</v>
      </c>
      <c r="E387" s="26" t="str">
        <f>IF(B387="","-",SUM($D$27:D387))</f>
        <v>-</v>
      </c>
      <c r="F387" s="26" t="str">
        <f t="shared" si="31"/>
        <v>-</v>
      </c>
      <c r="G387" s="26" t="str">
        <f>IF(B387="","-",SUM($F$27:F387))</f>
        <v>-</v>
      </c>
      <c r="H387" s="26" t="str">
        <f t="shared" si="32"/>
        <v>-</v>
      </c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</row>
    <row r="388" spans="2:34" s="17" customFormat="1" ht="14.25" customHeight="1">
      <c r="B388" s="38"/>
      <c r="C388" s="39"/>
      <c r="D388" s="39"/>
      <c r="E388" s="39"/>
      <c r="F388" s="39"/>
      <c r="G388" s="39"/>
      <c r="H388" s="39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</row>
    <row r="389" spans="3:34" s="17" customFormat="1" ht="14.25" customHeight="1">
      <c r="C389" s="27"/>
      <c r="D389" s="27"/>
      <c r="E389" s="27"/>
      <c r="F389" s="27"/>
      <c r="G389" s="27"/>
      <c r="H389" s="27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</row>
    <row r="390" spans="3:34" s="17" customFormat="1" ht="14.25" customHeight="1">
      <c r="C390" s="27"/>
      <c r="D390" s="27"/>
      <c r="E390" s="27"/>
      <c r="F390" s="27"/>
      <c r="G390" s="27"/>
      <c r="H390" s="27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</row>
    <row r="391" spans="3:34" s="17" customFormat="1" ht="14.25" customHeight="1">
      <c r="C391" s="27"/>
      <c r="D391" s="27"/>
      <c r="E391" s="27"/>
      <c r="F391" s="27"/>
      <c r="G391" s="27"/>
      <c r="H391" s="27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</row>
    <row r="392" spans="3:34" s="17" customFormat="1" ht="14.25" customHeight="1">
      <c r="C392" s="27"/>
      <c r="D392" s="27"/>
      <c r="E392" s="27"/>
      <c r="F392" s="27"/>
      <c r="G392" s="27"/>
      <c r="H392" s="27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</row>
    <row r="393" spans="3:34" s="17" customFormat="1" ht="14.25" customHeight="1">
      <c r="C393" s="27"/>
      <c r="D393" s="27"/>
      <c r="E393" s="27"/>
      <c r="F393" s="27"/>
      <c r="G393" s="27"/>
      <c r="H393" s="27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</row>
    <row r="394" spans="3:34" s="17" customFormat="1" ht="14.25" customHeight="1">
      <c r="C394" s="27"/>
      <c r="D394" s="27"/>
      <c r="E394" s="27"/>
      <c r="F394" s="27"/>
      <c r="G394" s="27"/>
      <c r="H394" s="27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</row>
    <row r="395" spans="3:34" s="17" customFormat="1" ht="14.25" customHeight="1">
      <c r="C395" s="27"/>
      <c r="D395" s="27"/>
      <c r="E395" s="27"/>
      <c r="F395" s="27"/>
      <c r="G395" s="27"/>
      <c r="H395" s="27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</row>
    <row r="396" spans="3:34" s="17" customFormat="1" ht="14.25" customHeight="1">
      <c r="C396" s="27"/>
      <c r="D396" s="27"/>
      <c r="E396" s="27"/>
      <c r="F396" s="27"/>
      <c r="G396" s="27"/>
      <c r="H396" s="27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</row>
    <row r="397" spans="3:34" s="17" customFormat="1" ht="14.25" customHeight="1">
      <c r="C397" s="27"/>
      <c r="D397" s="27"/>
      <c r="E397" s="27"/>
      <c r="F397" s="27"/>
      <c r="G397" s="27"/>
      <c r="H397" s="27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</row>
    <row r="398" spans="3:34" s="17" customFormat="1" ht="14.25" customHeight="1">
      <c r="C398" s="27"/>
      <c r="D398" s="27"/>
      <c r="E398" s="27"/>
      <c r="F398" s="27"/>
      <c r="G398" s="27"/>
      <c r="H398" s="27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</row>
    <row r="399" spans="3:34" s="17" customFormat="1" ht="14.25" customHeight="1">
      <c r="C399" s="27"/>
      <c r="D399" s="27"/>
      <c r="E399" s="27"/>
      <c r="F399" s="27"/>
      <c r="G399" s="27"/>
      <c r="H399" s="27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</row>
    <row r="400" spans="3:34" s="17" customFormat="1" ht="14.25" customHeight="1">
      <c r="C400" s="27"/>
      <c r="D400" s="27"/>
      <c r="E400" s="27"/>
      <c r="F400" s="27"/>
      <c r="G400" s="27"/>
      <c r="H400" s="27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</row>
    <row r="401" spans="3:34" s="17" customFormat="1" ht="14.25" customHeight="1">
      <c r="C401" s="27"/>
      <c r="D401" s="27"/>
      <c r="E401" s="27"/>
      <c r="F401" s="27"/>
      <c r="G401" s="27"/>
      <c r="H401" s="27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</row>
    <row r="402" spans="3:34" s="17" customFormat="1" ht="14.25" customHeight="1">
      <c r="C402" s="27"/>
      <c r="D402" s="27"/>
      <c r="E402" s="27"/>
      <c r="F402" s="27"/>
      <c r="G402" s="27"/>
      <c r="H402" s="27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</row>
    <row r="403" spans="3:34" s="17" customFormat="1" ht="14.25" customHeight="1">
      <c r="C403" s="27"/>
      <c r="D403" s="27"/>
      <c r="E403" s="27"/>
      <c r="F403" s="27"/>
      <c r="G403" s="27"/>
      <c r="H403" s="27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</row>
    <row r="404" spans="3:34" s="17" customFormat="1" ht="14.25" customHeight="1">
      <c r="C404" s="27"/>
      <c r="D404" s="27"/>
      <c r="E404" s="27"/>
      <c r="F404" s="27"/>
      <c r="G404" s="27"/>
      <c r="H404" s="27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</row>
    <row r="405" spans="3:34" s="17" customFormat="1" ht="14.25" customHeight="1">
      <c r="C405" s="27"/>
      <c r="D405" s="27"/>
      <c r="E405" s="27"/>
      <c r="F405" s="27"/>
      <c r="G405" s="27"/>
      <c r="H405" s="27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</row>
    <row r="406" spans="3:34" ht="14.25" customHeight="1">
      <c r="C406" s="10"/>
      <c r="D406" s="10"/>
      <c r="E406" s="10"/>
      <c r="F406" s="10"/>
      <c r="G406" s="10"/>
      <c r="H406" s="10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 spans="3:34" ht="14.25" customHeight="1">
      <c r="C407" s="10"/>
      <c r="D407" s="10"/>
      <c r="E407" s="10"/>
      <c r="F407" s="10"/>
      <c r="G407" s="10"/>
      <c r="H407" s="10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spans="3:34" ht="14.25" customHeight="1">
      <c r="C408" s="10"/>
      <c r="D408" s="10"/>
      <c r="E408" s="10"/>
      <c r="F408" s="10"/>
      <c r="G408" s="10"/>
      <c r="H408" s="10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 spans="3:34" ht="14.25" customHeight="1">
      <c r="C409" s="10"/>
      <c r="D409" s="10"/>
      <c r="E409" s="10"/>
      <c r="F409" s="10"/>
      <c r="G409" s="10"/>
      <c r="H409" s="10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 spans="3:34" ht="14.25" customHeight="1">
      <c r="C410" s="10"/>
      <c r="D410" s="10"/>
      <c r="E410" s="10"/>
      <c r="F410" s="10"/>
      <c r="G410" s="10"/>
      <c r="H410" s="10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 spans="3:34" ht="14.25" customHeight="1">
      <c r="C411" s="10"/>
      <c r="D411" s="10"/>
      <c r="E411" s="10"/>
      <c r="F411" s="10"/>
      <c r="G411" s="10"/>
      <c r="H411" s="10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 spans="3:34" ht="14.25" customHeight="1">
      <c r="C412" s="10"/>
      <c r="D412" s="10"/>
      <c r="E412" s="10"/>
      <c r="F412" s="10"/>
      <c r="G412" s="10"/>
      <c r="H412" s="10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 spans="3:34" ht="14.25" customHeight="1">
      <c r="C413" s="10"/>
      <c r="D413" s="10"/>
      <c r="E413" s="10"/>
      <c r="F413" s="10"/>
      <c r="G413" s="10"/>
      <c r="H413" s="10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 spans="3:34" ht="14.25" customHeight="1">
      <c r="C414" s="10"/>
      <c r="D414" s="10"/>
      <c r="E414" s="10"/>
      <c r="F414" s="10"/>
      <c r="G414" s="10"/>
      <c r="H414" s="10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 spans="3:34" ht="14.25" customHeight="1">
      <c r="C415" s="10"/>
      <c r="D415" s="10"/>
      <c r="E415" s="10"/>
      <c r="F415" s="10"/>
      <c r="G415" s="10"/>
      <c r="H415" s="10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 spans="3:34" ht="14.25" customHeight="1">
      <c r="C416" s="10"/>
      <c r="D416" s="10"/>
      <c r="E416" s="10"/>
      <c r="F416" s="10"/>
      <c r="G416" s="10"/>
      <c r="H416" s="10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 spans="3:34" ht="14.25" customHeight="1">
      <c r="C417" s="10"/>
      <c r="D417" s="10"/>
      <c r="E417" s="10"/>
      <c r="F417" s="10"/>
      <c r="G417" s="10"/>
      <c r="H417" s="10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 spans="3:34" ht="14.25" customHeight="1">
      <c r="C418" s="10"/>
      <c r="D418" s="10"/>
      <c r="E418" s="10"/>
      <c r="F418" s="10"/>
      <c r="G418" s="10"/>
      <c r="H418" s="10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spans="3:34" ht="14.25" customHeight="1">
      <c r="C419" s="10"/>
      <c r="D419" s="10"/>
      <c r="E419" s="10"/>
      <c r="F419" s="10"/>
      <c r="G419" s="10"/>
      <c r="H419" s="10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 spans="3:34" ht="14.25" customHeight="1">
      <c r="C420" s="10"/>
      <c r="D420" s="10"/>
      <c r="E420" s="10"/>
      <c r="F420" s="10"/>
      <c r="G420" s="10"/>
      <c r="H420" s="10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spans="3:34" ht="14.25" customHeight="1">
      <c r="C421" s="10"/>
      <c r="D421" s="10"/>
      <c r="E421" s="10"/>
      <c r="F421" s="10"/>
      <c r="G421" s="10"/>
      <c r="H421" s="10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 spans="3:34" ht="14.25" customHeight="1">
      <c r="C422" s="10"/>
      <c r="D422" s="10"/>
      <c r="E422" s="10"/>
      <c r="F422" s="10"/>
      <c r="G422" s="10"/>
      <c r="H422" s="10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 spans="3:34" ht="14.25" customHeight="1">
      <c r="C423" s="10"/>
      <c r="D423" s="10"/>
      <c r="E423" s="10"/>
      <c r="F423" s="10"/>
      <c r="G423" s="10"/>
      <c r="H423" s="10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 spans="3:34" ht="14.25" customHeight="1">
      <c r="C424" s="10"/>
      <c r="D424" s="10"/>
      <c r="E424" s="10"/>
      <c r="F424" s="10"/>
      <c r="G424" s="10"/>
      <c r="H424" s="10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 spans="3:34" ht="14.25" customHeight="1">
      <c r="C425" s="10"/>
      <c r="D425" s="10"/>
      <c r="E425" s="10"/>
      <c r="F425" s="10"/>
      <c r="G425" s="10"/>
      <c r="H425" s="10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 spans="3:34" ht="14.25" customHeight="1">
      <c r="C426" s="10"/>
      <c r="D426" s="10"/>
      <c r="E426" s="10"/>
      <c r="F426" s="10"/>
      <c r="G426" s="10"/>
      <c r="H426" s="10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 spans="3:34" ht="14.25" customHeight="1">
      <c r="C427" s="10"/>
      <c r="D427" s="10"/>
      <c r="E427" s="10"/>
      <c r="F427" s="10"/>
      <c r="G427" s="10"/>
      <c r="H427" s="10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 spans="3:34" ht="14.25" customHeight="1">
      <c r="C428" s="10"/>
      <c r="D428" s="10"/>
      <c r="E428" s="10"/>
      <c r="F428" s="10"/>
      <c r="G428" s="10"/>
      <c r="H428" s="10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 spans="3:34" ht="14.25" customHeight="1">
      <c r="C429" s="10"/>
      <c r="D429" s="10"/>
      <c r="E429" s="10"/>
      <c r="F429" s="10"/>
      <c r="G429" s="10"/>
      <c r="H429" s="10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spans="3:34" ht="14.25" customHeight="1">
      <c r="C430" s="10"/>
      <c r="D430" s="10"/>
      <c r="E430" s="10"/>
      <c r="F430" s="10"/>
      <c r="G430" s="10"/>
      <c r="H430" s="10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 spans="3:34" ht="14.25" customHeight="1">
      <c r="C431" s="10"/>
      <c r="D431" s="10"/>
      <c r="E431" s="10"/>
      <c r="F431" s="10"/>
      <c r="G431" s="10"/>
      <c r="H431" s="10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 spans="3:34" ht="14.25" customHeight="1">
      <c r="C432" s="10"/>
      <c r="D432" s="10"/>
      <c r="E432" s="10"/>
      <c r="F432" s="10"/>
      <c r="G432" s="10"/>
      <c r="H432" s="10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 spans="3:34" ht="14.25" customHeight="1">
      <c r="C433" s="10"/>
      <c r="D433" s="10"/>
      <c r="E433" s="10"/>
      <c r="F433" s="10"/>
      <c r="G433" s="10"/>
      <c r="H433" s="10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 spans="3:34" ht="14.25" customHeight="1">
      <c r="C434" s="10"/>
      <c r="D434" s="10"/>
      <c r="E434" s="10"/>
      <c r="F434" s="10"/>
      <c r="G434" s="10"/>
      <c r="H434" s="10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 spans="10:34" ht="14.25" customHeight="1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 spans="10:34" ht="14.25" customHeight="1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spans="10:34" ht="14.25" customHeight="1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 spans="10:34" ht="14.25" customHeight="1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spans="10:34" ht="14.25" customHeight="1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 spans="10:34" ht="14.25" customHeight="1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 spans="10:34" ht="14.25" customHeight="1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 spans="10:34" ht="14.25" customHeight="1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 spans="10:34" ht="14.25" customHeight="1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 spans="10:34" ht="14.25" customHeight="1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 spans="10:34" ht="14.25" customHeight="1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 spans="10:34" ht="14.25" customHeight="1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 spans="10:34" ht="14.25" customHeight="1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 spans="10:34" ht="14.25" customHeight="1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 spans="10:34" ht="14.25" customHeight="1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 spans="10:34" ht="14.25" customHeight="1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 spans="10:34" ht="14.25" customHeight="1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 spans="10:34" ht="14.25" customHeight="1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 spans="10:34" ht="14.25" customHeight="1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 spans="10:34" ht="14.25" customHeight="1"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 spans="10:34" ht="14.25" customHeight="1"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 spans="10:34" ht="14.25" customHeight="1"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 spans="10:34" ht="14.25" customHeight="1"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 spans="10:34" ht="14.25" customHeight="1"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 spans="10:34" ht="14.25" customHeight="1"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 spans="10:34" ht="14.25" customHeight="1"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 spans="10:34" ht="14.25" customHeight="1"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 spans="10:34" ht="14.25" customHeight="1"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 spans="10:34" ht="14.25" customHeight="1"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 spans="10:34" ht="14.25" customHeight="1"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 spans="10:34" ht="14.25" customHeight="1"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 spans="10:34" ht="14.25" customHeight="1"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 spans="10:34" ht="14.25" customHeight="1"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 spans="10:34" ht="14.25" customHeight="1"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 spans="10:34" ht="14.25" customHeight="1"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 spans="10:34" ht="14.25" customHeight="1"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spans="10:34" ht="14.25" customHeight="1"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spans="10:34" ht="14.25" customHeight="1"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 spans="10:34" ht="14.25" customHeight="1"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 spans="10:34" ht="14.25" customHeight="1"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 spans="10:34" ht="14.25" customHeight="1"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 spans="10:34" ht="14.25" customHeight="1"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 spans="10:34" ht="14.25" customHeight="1"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 spans="10:34" ht="14.25" customHeight="1"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 spans="10:34" ht="14.25" customHeight="1"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 spans="10:34" ht="14.25" customHeight="1"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 spans="10:34" ht="14.25" customHeight="1"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 spans="10:34" ht="14.25" customHeight="1"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 spans="10:34" ht="12.75"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 spans="10:34" ht="12.75"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 spans="10:34" ht="12.75"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 spans="10:34" ht="12.75"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 spans="10:34" ht="12.75"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 spans="10:34" ht="12.75"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 spans="10:34" ht="12.75"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 spans="10:34" ht="12.75"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 spans="10:34" ht="12.75"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 spans="10:34" ht="12.75"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 spans="10:34" ht="12.75"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spans="10:34" ht="12.75"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 spans="10:34" ht="12.75"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 spans="10:34" ht="12.75"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 spans="10:34" ht="12.75"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 spans="10:34" ht="12.75"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 spans="10:34" ht="12.75"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 spans="10:34" ht="12.75"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 spans="10:34" ht="12.75"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 spans="10:34" ht="12.75"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 spans="10:34" ht="12.75"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 spans="10:34" ht="12.75"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 spans="10:34" ht="12.75"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spans="10:34" ht="12.75"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 spans="10:34" ht="12.75"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 spans="10:34" ht="12.75"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 spans="10:34" ht="12.75"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 spans="10:34" ht="12.75"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 spans="10:34" ht="12.75"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 spans="10:34" ht="12.75"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 spans="10:34" ht="12.75"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 spans="10:34" ht="12.75"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 spans="10:34" ht="12.75"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 spans="10:34" ht="12.75"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 spans="10:34" ht="12.75"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 spans="10:34" ht="12.75"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 spans="10:34" ht="12.75"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 spans="10:34" ht="12.75"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 spans="10:34" ht="12.75"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 spans="10:34" ht="12.75"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 spans="10:34" ht="12.75"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 spans="10:34" ht="12.75"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 spans="10:34" ht="12.75"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 spans="10:34" ht="12.75"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 spans="10:34" ht="12.75"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 spans="10:34" ht="12.75"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 spans="10:34" ht="12.75"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 spans="10:34" ht="12.75"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 spans="10:34" ht="12.75"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 spans="10:34" ht="12.75"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 spans="10:34" ht="12.75"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 spans="10:34" ht="12.75"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 spans="10:34" ht="12.75"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 spans="10:34" ht="12.75"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 spans="10:34" ht="12.75"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 spans="10:34" ht="12.75"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 spans="10:34" ht="12.75"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 spans="10:34" ht="12.75"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 spans="10:34" ht="12.75"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 spans="10:34" ht="12.75"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 spans="10:34" ht="12.75"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 spans="10:34" ht="12.75"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 spans="10:34" ht="12.75"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 spans="10:34" ht="12.75"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 spans="10:34" ht="12.75"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 spans="10:34" ht="12.75"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 spans="10:34" ht="12.75"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 spans="10:34" ht="12.75"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 spans="10:34" ht="12.75"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 spans="10:34" ht="12.75"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 spans="10:34" ht="12.75"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 spans="10:34" ht="12.75"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 spans="10:34" ht="12.75"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 spans="10:34" ht="12.75"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 spans="10:34" ht="12.75"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 spans="10:34" ht="12.75"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 spans="10:34" ht="12.75"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 spans="10:34" ht="12.75"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 spans="10:34" ht="12.75"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 spans="10:34" ht="12.75"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 spans="10:34" ht="12.75"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 spans="10:34" ht="12.75"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 spans="10:34" ht="12.75"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 spans="10:34" ht="12.75"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 spans="10:34" ht="12.75"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 spans="10:34" ht="12.75"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 spans="10:34" ht="12.75"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 spans="10:34" ht="12.75"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 spans="10:34" ht="12.75"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 spans="10:34" ht="12.75"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 spans="10:34" ht="12.75"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 spans="10:34" ht="12.75"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 spans="10:34" ht="12.75"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 spans="10:34" ht="12.75"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 spans="10:34" ht="12.75"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 spans="10:34" ht="12.75"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 spans="10:34" ht="12.75"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 spans="10:34" ht="12.75"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 spans="10:34" ht="12.75"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 spans="10:34" ht="12.75"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 spans="10:34" ht="12.75"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 spans="10:34" ht="12.75"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 spans="10:34" ht="12.75"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 spans="10:34" ht="12.75"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 spans="10:34" ht="12.75"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 spans="10:34" ht="12.7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 spans="10:34" ht="12.7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 spans="10:34" ht="12.7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 spans="10:34" ht="12.7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spans="10:34" ht="12.75"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 spans="10:34" ht="12.75"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 spans="10:34" ht="12.75"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 spans="10:34" ht="12.75"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 spans="10:34" ht="12.75"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 spans="10:34" ht="12.75"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 spans="10:34" ht="12.75"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 spans="10:34" ht="12.75"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 spans="10:34" ht="12.75"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 spans="10:34" ht="12.75"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 spans="10:34" ht="12.75"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 spans="10:34" ht="12.75"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spans="10:34" ht="12.75"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 spans="10:34" ht="12.75"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 spans="10:34" ht="12.75"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 spans="10:34" ht="12.75"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 spans="10:34" ht="12.75"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 spans="10:34" ht="12.75"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 spans="10:34" ht="12.75"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 spans="10:34" ht="12.75"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 spans="10:34" ht="12.75"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 spans="10:34" ht="12.75"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 spans="10:34" ht="12.75"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 spans="10:34" ht="12.75"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 spans="10:34" ht="12.75"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 spans="10:34" ht="12.75"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 spans="10:34" ht="12.75"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 spans="10:34" ht="12.75"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 spans="10:34" ht="12.75"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 spans="10:34" ht="12.75"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 spans="10:34" ht="12.75"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 spans="10:34" ht="12.75"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 spans="10:34" ht="12.75"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 spans="10:34" ht="12.75"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 spans="10:34" ht="12.75"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 spans="10:34" ht="12.75"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0:34" ht="12.75"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 spans="10:34" ht="12.75"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 spans="10:34" ht="12.75"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0:34" ht="12.75"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 spans="10:34" ht="12.75"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 spans="10:34" ht="12.75"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0:34" ht="12.75"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spans="10:34" ht="12.75"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spans="10:34" ht="12.75"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spans="10:34" ht="12.75"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spans="10:34" ht="12.75"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spans="10:34" ht="12.75"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 spans="10:34" ht="12.75"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0:34" ht="12.75"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0:34" ht="12.75"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0:34" ht="12.75"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0:34" ht="12.75"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0:34" ht="12.75"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0:34" ht="12.75"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 spans="10:34" ht="12.75"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 spans="10:34" ht="12.75"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 spans="10:34" ht="12.75"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 spans="10:34" ht="12.75"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 spans="10:34" ht="12.75"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 spans="10:34" ht="12.75"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 spans="10:34" ht="12.75"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 spans="10:34" ht="12.75"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 spans="10:34" ht="12.75"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 spans="10:34" ht="12.75"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 spans="10:34" ht="12.75"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 spans="10:34" ht="12.75"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 spans="10:34" ht="12.75"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 spans="10:34" ht="12.75"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 spans="10:34" ht="12.75"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 spans="10:34" ht="12.75"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 spans="10:34" ht="12.75"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 spans="10:34" ht="12.75"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 spans="10:34" ht="12.75"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 spans="10:34" ht="12.75"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spans="10:34" ht="12.75"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 spans="10:34" ht="12.75"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 spans="10:34" ht="12.75"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 spans="10:34" ht="12.75"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 spans="10:34" ht="12.75"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 spans="10:34" ht="12.75"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 spans="10:34" ht="12.75"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 spans="10:34" ht="12.75"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 spans="10:34" ht="12.75"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 spans="10:34" ht="12.75"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 spans="10:34" ht="12.75"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 spans="10:34" ht="12.75"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 spans="10:34" ht="12.75"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 spans="10:34" ht="12.75"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 spans="10:34" ht="12.75"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 spans="10:34" ht="12.75"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 spans="10:34" ht="12.75"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 spans="10:34" ht="12.75"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 spans="10:34" ht="12.75"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 spans="10:34" ht="12.75"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 spans="10:34" ht="12.75"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 spans="10:34" ht="12.75"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 spans="10:16" ht="12.75">
      <c r="J689" s="5"/>
      <c r="K689" s="5"/>
      <c r="L689" s="5"/>
      <c r="M689" s="5"/>
      <c r="N689" s="5"/>
      <c r="O689" s="5"/>
      <c r="P689" s="5"/>
    </row>
    <row r="690" spans="10:16" ht="12.75">
      <c r="J690" s="5"/>
      <c r="K690" s="5"/>
      <c r="L690" s="5"/>
      <c r="M690" s="5"/>
      <c r="N690" s="5"/>
      <c r="O690" s="5"/>
      <c r="P690" s="5"/>
    </row>
    <row r="691" spans="10:16" ht="12.75">
      <c r="J691" s="5"/>
      <c r="K691" s="5"/>
      <c r="L691" s="5"/>
      <c r="M691" s="5"/>
      <c r="N691" s="5"/>
      <c r="O691" s="5"/>
      <c r="P691" s="5"/>
    </row>
    <row r="692" spans="10:16" ht="12.75">
      <c r="J692" s="5"/>
      <c r="K692" s="5"/>
      <c r="L692" s="5"/>
      <c r="M692" s="5"/>
      <c r="N692" s="5"/>
      <c r="O692" s="5"/>
      <c r="P692" s="5"/>
    </row>
    <row r="693" spans="10:16" ht="12.75">
      <c r="J693" s="5"/>
      <c r="K693" s="5"/>
      <c r="L693" s="5"/>
      <c r="M693" s="5"/>
      <c r="N693" s="5"/>
      <c r="O693" s="5"/>
      <c r="P693" s="5"/>
    </row>
    <row r="694" spans="10:16" ht="12.75">
      <c r="J694" s="5"/>
      <c r="K694" s="5"/>
      <c r="L694" s="5"/>
      <c r="M694" s="5"/>
      <c r="N694" s="5"/>
      <c r="O694" s="5"/>
      <c r="P694" s="5"/>
    </row>
    <row r="695" spans="10:16" ht="12.75">
      <c r="J695" s="5"/>
      <c r="K695" s="5"/>
      <c r="L695" s="5"/>
      <c r="M695" s="5"/>
      <c r="N695" s="5"/>
      <c r="O695" s="5"/>
      <c r="P695" s="5"/>
    </row>
    <row r="696" spans="10:16" ht="12.75">
      <c r="J696" s="5"/>
      <c r="K696" s="5"/>
      <c r="L696" s="5"/>
      <c r="M696" s="5"/>
      <c r="N696" s="5"/>
      <c r="O696" s="5"/>
      <c r="P696" s="5"/>
    </row>
    <row r="697" spans="10:16" ht="12.75">
      <c r="J697" s="5"/>
      <c r="K697" s="5"/>
      <c r="L697" s="5"/>
      <c r="M697" s="5"/>
      <c r="N697" s="5"/>
      <c r="O697" s="5"/>
      <c r="P697" s="5"/>
    </row>
    <row r="698" spans="10:16" ht="12.75">
      <c r="J698" s="5"/>
      <c r="K698" s="5"/>
      <c r="L698" s="5"/>
      <c r="M698" s="5"/>
      <c r="N698" s="5"/>
      <c r="O698" s="5"/>
      <c r="P698" s="5"/>
    </row>
  </sheetData>
  <mergeCells count="5">
    <mergeCell ref="D18:E18"/>
    <mergeCell ref="D13:E13"/>
    <mergeCell ref="D14:E14"/>
    <mergeCell ref="D15:E15"/>
    <mergeCell ref="D17:E17"/>
  </mergeCells>
  <hyperlinks>
    <hyperlink ref="F4" r:id="rId1" display="ask@thewealthwisher.com"/>
  </hyperlinks>
  <printOptions/>
  <pageMargins left="0.75" right="0.75" top="1" bottom="1" header="0.5" footer="0.5"/>
  <pageSetup horizontalDpi="600" verticalDpi="600" orientation="portrait" paperSize="9" r:id="rId3"/>
  <ignoredErrors>
    <ignoredError sqref="F13:F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TheWealthWisher Financial Planners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Prepay a loan or not ?</dc:title>
  <dc:subject/>
  <dc:creator>Radhey Sharma</dc:creator>
  <cp:keywords/>
  <dc:description/>
  <cp:lastModifiedBy>sradhey</cp:lastModifiedBy>
  <dcterms:created xsi:type="dcterms:W3CDTF">2010-08-28T18:37:25Z</dcterms:created>
  <dcterms:modified xsi:type="dcterms:W3CDTF">2012-04-17T00:42:57Z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